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38" i="1"/>
  <c r="P38"/>
  <c r="Q38"/>
  <c r="O39"/>
  <c r="P39"/>
  <c r="Q39"/>
  <c r="O57"/>
  <c r="P57"/>
  <c r="Q57"/>
  <c r="O46"/>
  <c r="P46"/>
  <c r="Q46"/>
  <c r="O50"/>
  <c r="P50"/>
  <c r="Q50"/>
  <c r="O33"/>
  <c r="P33"/>
  <c r="Q33"/>
  <c r="O94"/>
  <c r="P94"/>
  <c r="Q94"/>
  <c r="O88"/>
  <c r="P88"/>
  <c r="Q88"/>
  <c r="O86"/>
  <c r="P86"/>
  <c r="Q86"/>
  <c r="N60"/>
  <c r="N106" s="1"/>
  <c r="M60"/>
  <c r="M106" s="1"/>
  <c r="O55"/>
  <c r="P55"/>
  <c r="Q55"/>
  <c r="O56"/>
  <c r="P56"/>
  <c r="Q56"/>
  <c r="O54"/>
  <c r="P54"/>
  <c r="Q54"/>
  <c r="N100"/>
  <c r="N107" s="1"/>
  <c r="M100"/>
  <c r="M107" s="1"/>
  <c r="Q99"/>
  <c r="P99"/>
  <c r="O99"/>
  <c r="Q98"/>
  <c r="P98"/>
  <c r="O98"/>
  <c r="Q97"/>
  <c r="P97"/>
  <c r="O97"/>
  <c r="Q96"/>
  <c r="P96"/>
  <c r="O96"/>
  <c r="Q95"/>
  <c r="P95"/>
  <c r="O95"/>
  <c r="Q93"/>
  <c r="P93"/>
  <c r="O93"/>
  <c r="Q92"/>
  <c r="P92"/>
  <c r="O92"/>
  <c r="Q91"/>
  <c r="P91"/>
  <c r="O91"/>
  <c r="Q90"/>
  <c r="P90"/>
  <c r="O90"/>
  <c r="Q89"/>
  <c r="P89"/>
  <c r="O89"/>
  <c r="Q87"/>
  <c r="P87"/>
  <c r="O87"/>
  <c r="Q85"/>
  <c r="P85"/>
  <c r="O85"/>
  <c r="Q84"/>
  <c r="P84"/>
  <c r="O84"/>
  <c r="Q83"/>
  <c r="P83"/>
  <c r="O83"/>
  <c r="Q82"/>
  <c r="P82"/>
  <c r="O82"/>
  <c r="Q81"/>
  <c r="P81"/>
  <c r="O81"/>
  <c r="Q80"/>
  <c r="P80"/>
  <c r="O80"/>
  <c r="Q59"/>
  <c r="P59"/>
  <c r="O59"/>
  <c r="Q58"/>
  <c r="P58"/>
  <c r="O58"/>
  <c r="Q53"/>
  <c r="P53"/>
  <c r="O53"/>
  <c r="Q52"/>
  <c r="P52"/>
  <c r="O52"/>
  <c r="Q51"/>
  <c r="P51"/>
  <c r="O51"/>
  <c r="Q49"/>
  <c r="P49"/>
  <c r="O49"/>
  <c r="Q48"/>
  <c r="P48"/>
  <c r="O48"/>
  <c r="Q47"/>
  <c r="P47"/>
  <c r="O47"/>
  <c r="Q45"/>
  <c r="P45"/>
  <c r="O45"/>
  <c r="Q44"/>
  <c r="P44"/>
  <c r="O44"/>
  <c r="Q43"/>
  <c r="P43"/>
  <c r="O43"/>
  <c r="Q42"/>
  <c r="P42"/>
  <c r="O42"/>
  <c r="Q41"/>
  <c r="P41"/>
  <c r="O41"/>
  <c r="Q40"/>
  <c r="P40"/>
  <c r="O40"/>
  <c r="Q37"/>
  <c r="P37"/>
  <c r="O37"/>
  <c r="Q36"/>
  <c r="P36"/>
  <c r="O36"/>
  <c r="Q35"/>
  <c r="P35"/>
  <c r="O35"/>
  <c r="Q34"/>
  <c r="P34"/>
  <c r="O34"/>
  <c r="Q32"/>
  <c r="P32"/>
  <c r="O32"/>
  <c r="Q31"/>
  <c r="P31"/>
  <c r="O31"/>
  <c r="Q30"/>
  <c r="P30"/>
  <c r="O30"/>
  <c r="Q29"/>
  <c r="P29"/>
  <c r="O29"/>
  <c r="Q28"/>
  <c r="P28"/>
  <c r="O28"/>
  <c r="O60" l="1"/>
  <c r="O106" s="1"/>
  <c r="N108"/>
  <c r="M108"/>
  <c r="O100"/>
  <c r="O107" s="1"/>
  <c r="Q60"/>
  <c r="Q100"/>
  <c r="P100"/>
  <c r="L107" s="1"/>
  <c r="J107" s="1"/>
  <c r="P60"/>
  <c r="L106" s="1"/>
  <c r="O108" l="1"/>
  <c r="L108"/>
  <c r="J106"/>
  <c r="J108" s="1"/>
</calcChain>
</file>

<file path=xl/sharedStrings.xml><?xml version="1.0" encoding="utf-8"?>
<sst xmlns="http://schemas.openxmlformats.org/spreadsheetml/2006/main" count="323" uniqueCount="159">
  <si>
    <t>Pár slov na úvod o našem</t>
  </si>
  <si>
    <t>*****</t>
  </si>
  <si>
    <t xml:space="preserve">Vinařství Maláník-Osička s.r.o. je rodinným vinařstvím, zabývající se pěstováním révy vinné a výrobou kvalitních přívlastkových vín. </t>
  </si>
  <si>
    <t>Vinařství vychází z dlouholeté vinařské tradice. Vinařství obhospodařuje 6ha vinic, rozkládajících se jihozápadně od obce Mikulčice,</t>
  </si>
  <si>
    <t>v podoblasti Slovácké, viniční trati Kněžské, kde jsou pěstovány bílé a červené odrůdy.</t>
  </si>
  <si>
    <t>Vinařství je založeno na filosofii, která se ubírá směrem kvalitního a moderního pracování hroznů,</t>
  </si>
  <si>
    <t>z nichž získává jakostní a přívlastková vína s jedinečným charakterem.</t>
  </si>
  <si>
    <t>Při výrobě vín se řídíme mottem: „CHVALME VÍNO A PROKAŽME MU SLUŽBU ÚCTY, ABY SE ZA NÁS NEMUSELO STYDĚT.“</t>
  </si>
  <si>
    <t>Kvalita práce a kvalita produktů Vinařství Maláník-Osička s.r.o. se odráží v řadě získaných ocenění.</t>
  </si>
  <si>
    <t>Děkujeme za pozornost. S úctou Vladimír Osička a kolektiv Vinařství Maláník-Osička s.r.o.</t>
  </si>
  <si>
    <t>Základní nabídka a ceník vín z Vinařství Maláník-Osička s.r.o.</t>
  </si>
  <si>
    <t>Adresa: Mikulčice 261, 696 19, IČO: 28318901, DIČ: CZ28318901, Společnost registrována u KS v Brně, Sp.zn. C 60983</t>
  </si>
  <si>
    <t>BÍLÁ VÍNA</t>
  </si>
  <si>
    <t>od 01.06.2025</t>
  </si>
  <si>
    <t>ID / číslo v katalogu</t>
  </si>
  <si>
    <t xml:space="preserve">Odrůda </t>
  </si>
  <si>
    <t>Množství</t>
  </si>
  <si>
    <t>Přívlastek</t>
  </si>
  <si>
    <t xml:space="preserve">Ročník </t>
  </si>
  <si>
    <t>Cukernatost</t>
  </si>
  <si>
    <t>Alkohol</t>
  </si>
  <si>
    <t>Zb.cukr</t>
  </si>
  <si>
    <t>Kyseliny</t>
  </si>
  <si>
    <t>Bezcukerný extrakt</t>
  </si>
  <si>
    <t>Cena</t>
  </si>
  <si>
    <r>
      <t xml:space="preserve">Objednávka </t>
    </r>
    <r>
      <rPr>
        <sz val="10"/>
        <rFont val="Arial"/>
        <family val="2"/>
        <charset val="238"/>
      </rPr>
      <t>0,75l = 1láhev</t>
    </r>
  </si>
  <si>
    <r>
      <t xml:space="preserve">Objednávka       </t>
    </r>
    <r>
      <rPr>
        <sz val="10"/>
        <rFont val="Arial"/>
        <family val="2"/>
        <charset val="238"/>
      </rPr>
      <t>1KR = 6 lahví</t>
    </r>
  </si>
  <si>
    <t>Objednávka celkem (láhve+KR) v kartonech</t>
  </si>
  <si>
    <t>Objednávka celkem (Kč)</t>
  </si>
  <si>
    <t>Objednávka celkem (láhve+KR) v lahvích</t>
  </si>
  <si>
    <t>(St.NM)</t>
  </si>
  <si>
    <t>(obj%)</t>
  </si>
  <si>
    <t>( g/l )</t>
  </si>
  <si>
    <t>s dph</t>
  </si>
  <si>
    <t>Počet lahví</t>
  </si>
  <si>
    <t>Počet kartonů</t>
  </si>
  <si>
    <t>Počet KR+lahví</t>
  </si>
  <si>
    <t>Kč</t>
  </si>
  <si>
    <t>v lahvích celkem</t>
  </si>
  <si>
    <t>Mošt Mery</t>
  </si>
  <si>
    <t>1,0l</t>
  </si>
  <si>
    <t>Vinný mošt bez alkoholu</t>
  </si>
  <si>
    <t>xx</t>
  </si>
  <si>
    <r>
      <t>Sekt</t>
    </r>
    <r>
      <rPr>
        <sz val="8"/>
        <rFont val="Arial"/>
        <family val="2"/>
        <charset val="238"/>
      </rPr>
      <t>(Ryzlink rýnský-Chardonnay)</t>
    </r>
  </si>
  <si>
    <t>0,75 l</t>
  </si>
  <si>
    <t>Natural brut</t>
  </si>
  <si>
    <t>B2</t>
  </si>
  <si>
    <t>Rosé 23</t>
  </si>
  <si>
    <t>Moravské zemské,polosuché</t>
  </si>
  <si>
    <t>B3</t>
  </si>
  <si>
    <t>Mery</t>
  </si>
  <si>
    <t>Moravské zemské, polosuché</t>
  </si>
  <si>
    <t>B33</t>
  </si>
  <si>
    <t>Pozdní sběr, polosuché</t>
  </si>
  <si>
    <t>B5</t>
  </si>
  <si>
    <t xml:space="preserve">Veltlínské zelené </t>
  </si>
  <si>
    <t>Pozdní sběr, suché</t>
  </si>
  <si>
    <t>B53</t>
  </si>
  <si>
    <t>Veltlínské zelené</t>
  </si>
  <si>
    <t>B7</t>
  </si>
  <si>
    <t>Aurelius</t>
  </si>
  <si>
    <t>B73</t>
  </si>
  <si>
    <t>B9</t>
  </si>
  <si>
    <t>Sauvignon</t>
  </si>
  <si>
    <t>B93</t>
  </si>
  <si>
    <t>B10</t>
  </si>
  <si>
    <t xml:space="preserve">Chardonnay  </t>
  </si>
  <si>
    <t>Pozdní sběr,suché</t>
  </si>
  <si>
    <t>B11</t>
  </si>
  <si>
    <t>B12</t>
  </si>
  <si>
    <t>B123</t>
  </si>
  <si>
    <t>Chardonnay</t>
  </si>
  <si>
    <t>B13</t>
  </si>
  <si>
    <t>Viogner</t>
  </si>
  <si>
    <t>Moravské zemské, suché</t>
  </si>
  <si>
    <t>B14</t>
  </si>
  <si>
    <t>B19</t>
  </si>
  <si>
    <t>Rulandské šedé</t>
  </si>
  <si>
    <t>B20</t>
  </si>
  <si>
    <t>Ryzlink rýnský</t>
  </si>
  <si>
    <t>B22</t>
  </si>
  <si>
    <t>B23</t>
  </si>
  <si>
    <t>B26</t>
  </si>
  <si>
    <t>Pálava</t>
  </si>
  <si>
    <t>B27</t>
  </si>
  <si>
    <t>Tramín červený</t>
  </si>
  <si>
    <t>Pozdní sběr, polosladké</t>
  </si>
  <si>
    <t>B273</t>
  </si>
  <si>
    <t>ČERVENÁ VÍNA NA STRANĚ 2</t>
  </si>
  <si>
    <t>ROSÉ A ČERVENÁ VÍNA</t>
  </si>
  <si>
    <t>C2</t>
  </si>
  <si>
    <t>Fratava</t>
  </si>
  <si>
    <t>0,75l</t>
  </si>
  <si>
    <t>C3</t>
  </si>
  <si>
    <t>C4</t>
  </si>
  <si>
    <t>C5</t>
  </si>
  <si>
    <t>Merlot</t>
  </si>
  <si>
    <t>C6</t>
  </si>
  <si>
    <t>Výběr z hroznů,suché</t>
  </si>
  <si>
    <t>C7</t>
  </si>
  <si>
    <t>C8</t>
  </si>
  <si>
    <t>Zweigeltrébe</t>
  </si>
  <si>
    <t>C9</t>
  </si>
  <si>
    <t>C10</t>
  </si>
  <si>
    <t>C13</t>
  </si>
  <si>
    <t>Cabernet Moravia</t>
  </si>
  <si>
    <t>C14</t>
  </si>
  <si>
    <t>Pinot noir Barrique</t>
  </si>
  <si>
    <t>C15</t>
  </si>
  <si>
    <t>C17</t>
  </si>
  <si>
    <t>Cabernet Sauvignon</t>
  </si>
  <si>
    <t>C19</t>
  </si>
  <si>
    <t>C20</t>
  </si>
  <si>
    <t>Pinot noir</t>
  </si>
  <si>
    <t>C21</t>
  </si>
  <si>
    <t>C22</t>
  </si>
  <si>
    <t>BÍLÁ VÍNA NA STRANĚ 1</t>
  </si>
  <si>
    <t>Celkem KČ</t>
  </si>
  <si>
    <t>0,75 l = 1láhev</t>
  </si>
  <si>
    <t>1 KR = 6 lahví</t>
  </si>
  <si>
    <t>Celkem v KR</t>
  </si>
  <si>
    <t>Součet objednávky (celkem):</t>
  </si>
  <si>
    <t>bez DPH</t>
  </si>
  <si>
    <t>s DPH</t>
  </si>
  <si>
    <t>Láhve+kartony</t>
  </si>
  <si>
    <t>B</t>
  </si>
  <si>
    <t>Objednávka bílá vína</t>
  </si>
  <si>
    <t>C</t>
  </si>
  <si>
    <t>Objednávka červená vína</t>
  </si>
  <si>
    <t>Objednávka celkem</t>
  </si>
  <si>
    <t>Poznámka k objednávce zákazníka:</t>
  </si>
  <si>
    <t>Adresa (fakturační):</t>
  </si>
  <si>
    <t>Vyplňte prosím tabulku (údaje zákazníka).</t>
  </si>
  <si>
    <t>Ulice + číslo popisné:</t>
  </si>
  <si>
    <t>Město:</t>
  </si>
  <si>
    <t>PSČ:</t>
  </si>
  <si>
    <t>Jméno a příjmení:</t>
  </si>
  <si>
    <t>Název firmy:</t>
  </si>
  <si>
    <t>Mobil:</t>
  </si>
  <si>
    <t>E-mail:</t>
  </si>
  <si>
    <t>IČ firmy:</t>
  </si>
  <si>
    <t>DIČ firmy:</t>
  </si>
  <si>
    <t>Adresa (dodání, pokud je jiná, než fakturační):</t>
  </si>
  <si>
    <t>Výběr z hroznů, polosladké</t>
  </si>
  <si>
    <t>B231</t>
  </si>
  <si>
    <t>B263</t>
  </si>
  <si>
    <t>Celkem bílá vína:</t>
  </si>
  <si>
    <t>Celkem červená vína:</t>
  </si>
  <si>
    <t>Cabernet Sauvignon / Barrique</t>
  </si>
  <si>
    <t>C81</t>
  </si>
  <si>
    <t>C79</t>
  </si>
  <si>
    <t>C171</t>
  </si>
  <si>
    <t>B54</t>
  </si>
  <si>
    <t>B201</t>
  </si>
  <si>
    <t>B131</t>
  </si>
  <si>
    <t>B271</t>
  </si>
  <si>
    <t>Pozdní sběr, polosuchý</t>
  </si>
  <si>
    <t>B91</t>
  </si>
  <si>
    <t>B92</t>
  </si>
</sst>
</file>

<file path=xl/styles.xml><?xml version="1.0" encoding="utf-8"?>
<styleSheet xmlns="http://schemas.openxmlformats.org/spreadsheetml/2006/main">
  <numFmts count="4"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.0_ ;[Red]\-#,##0.0\ "/>
    <numFmt numFmtId="165" formatCode="#,##0\ &quot;Kč&quot;"/>
  </numFmts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15"/>
      <name val="Arial"/>
      <family val="2"/>
      <charset val="238"/>
    </font>
    <font>
      <sz val="15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ptos"/>
      <family val="2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48"/>
      <name val="Arial"/>
      <family val="2"/>
      <charset val="238"/>
    </font>
    <font>
      <b/>
      <i/>
      <sz val="15"/>
      <name val="Arial"/>
      <family val="2"/>
      <charset val="238"/>
    </font>
    <font>
      <b/>
      <sz val="15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3"/>
      <name val="Arial"/>
      <family val="2"/>
      <charset val="238"/>
    </font>
    <font>
      <sz val="9"/>
      <name val="Arial"/>
      <family val="2"/>
      <charset val="238"/>
    </font>
    <font>
      <sz val="15"/>
      <name val="Arial"/>
      <family val="2"/>
      <charset val="238"/>
    </font>
    <font>
      <sz val="18"/>
      <color rgb="FFFF000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5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5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25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3"/>
      <name val="Calibri"/>
      <family val="2"/>
      <charset val="238"/>
      <scheme val="minor"/>
    </font>
    <font>
      <b/>
      <sz val="13"/>
      <color rgb="FFFF0000"/>
      <name val="Arial"/>
      <family val="2"/>
      <charset val="238"/>
    </font>
    <font>
      <b/>
      <sz val="15"/>
      <color rgb="FFFF0000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u/>
      <sz val="12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48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/>
    </xf>
    <xf numFmtId="0" fontId="24" fillId="0" borderId="1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1" fontId="27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9" fillId="0" borderId="1" xfId="1" applyFont="1" applyBorder="1" applyAlignment="1">
      <alignment horizontal="center"/>
    </xf>
    <xf numFmtId="42" fontId="24" fillId="0" borderId="1" xfId="0" applyNumberFormat="1" applyFont="1" applyBorder="1" applyAlignment="1">
      <alignment horizontal="center"/>
    </xf>
    <xf numFmtId="0" fontId="20" fillId="0" borderId="1" xfId="1" applyBorder="1" applyAlignment="1">
      <alignment horizontal="center"/>
    </xf>
    <xf numFmtId="1" fontId="24" fillId="0" borderId="1" xfId="1" applyNumberFormat="1" applyFont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24" fillId="0" borderId="5" xfId="1" applyNumberFormat="1" applyFont="1" applyBorder="1" applyAlignment="1">
      <alignment horizontal="center"/>
    </xf>
    <xf numFmtId="1" fontId="29" fillId="0" borderId="5" xfId="1" applyNumberFormat="1" applyFont="1" applyBorder="1" applyAlignment="1">
      <alignment horizontal="center"/>
    </xf>
    <xf numFmtId="42" fontId="24" fillId="0" borderId="5" xfId="0" applyNumberFormat="1" applyFont="1" applyBorder="1" applyAlignment="1">
      <alignment horizontal="center"/>
    </xf>
    <xf numFmtId="0" fontId="25" fillId="3" borderId="5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6" fillId="0" borderId="8" xfId="0" applyFont="1" applyBorder="1" applyAlignment="1">
      <alignment horizontal="left"/>
    </xf>
    <xf numFmtId="0" fontId="36" fillId="0" borderId="9" xfId="0" applyFont="1" applyBorder="1" applyAlignment="1">
      <alignment horizontal="left"/>
    </xf>
    <xf numFmtId="0" fontId="36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43" fillId="5" borderId="1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35" fillId="4" borderId="14" xfId="0" applyFont="1" applyFill="1" applyBorder="1" applyAlignment="1">
      <alignment horizontal="center"/>
    </xf>
    <xf numFmtId="0" fontId="43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42" fontId="12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7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4" borderId="6" xfId="1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1" fontId="31" fillId="4" borderId="6" xfId="1" applyNumberFormat="1" applyFont="1" applyFill="1" applyBorder="1" applyAlignment="1">
      <alignment horizontal="center"/>
    </xf>
    <xf numFmtId="1" fontId="33" fillId="4" borderId="6" xfId="1" applyNumberFormat="1" applyFont="1" applyFill="1" applyBorder="1" applyAlignment="1">
      <alignment horizontal="center"/>
    </xf>
    <xf numFmtId="6" fontId="34" fillId="4" borderId="6" xfId="0" applyNumberFormat="1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1" fontId="31" fillId="2" borderId="3" xfId="1" applyNumberFormat="1" applyFont="1" applyFill="1" applyBorder="1" applyAlignment="1">
      <alignment horizontal="center"/>
    </xf>
    <xf numFmtId="1" fontId="33" fillId="2" borderId="3" xfId="1" applyNumberFormat="1" applyFont="1" applyFill="1" applyBorder="1" applyAlignment="1">
      <alignment horizontal="center"/>
    </xf>
    <xf numFmtId="42" fontId="34" fillId="2" borderId="3" xfId="0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4" fillId="0" borderId="20" xfId="1" applyFont="1" applyBorder="1" applyAlignment="1">
      <alignment horizontal="center"/>
    </xf>
    <xf numFmtId="0" fontId="24" fillId="0" borderId="22" xfId="1" applyFont="1" applyBorder="1" applyAlignment="1">
      <alignment horizontal="center"/>
    </xf>
    <xf numFmtId="0" fontId="49" fillId="4" borderId="23" xfId="1" applyFont="1" applyFill="1" applyBorder="1" applyAlignment="1">
      <alignment horizontal="center" vertical="center"/>
    </xf>
    <xf numFmtId="1" fontId="12" fillId="4" borderId="13" xfId="0" applyNumberFormat="1" applyFont="1" applyFill="1" applyBorder="1" applyAlignment="1">
      <alignment horizontal="center"/>
    </xf>
    <xf numFmtId="0" fontId="49" fillId="2" borderId="33" xfId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4" fillId="0" borderId="36" xfId="1" applyFont="1" applyBorder="1" applyAlignment="1">
      <alignment horizontal="center"/>
    </xf>
    <xf numFmtId="0" fontId="24" fillId="0" borderId="37" xfId="1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9" fillId="0" borderId="37" xfId="1" applyFont="1" applyBorder="1" applyAlignment="1">
      <alignment horizontal="center"/>
    </xf>
    <xf numFmtId="42" fontId="24" fillId="0" borderId="37" xfId="0" applyNumberFormat="1" applyFont="1" applyBorder="1" applyAlignment="1">
      <alignment horizontal="center"/>
    </xf>
    <xf numFmtId="0" fontId="26" fillId="4" borderId="38" xfId="0" applyFont="1" applyFill="1" applyBorder="1" applyAlignment="1">
      <alignment horizontal="center" vertical="center"/>
    </xf>
    <xf numFmtId="0" fontId="21" fillId="4" borderId="29" xfId="1" applyFont="1" applyFill="1" applyBorder="1" applyAlignment="1">
      <alignment horizontal="center" vertical="center" textRotation="90" wrapText="1"/>
    </xf>
    <xf numFmtId="0" fontId="21" fillId="4" borderId="28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textRotation="90"/>
    </xf>
    <xf numFmtId="0" fontId="21" fillId="4" borderId="24" xfId="0" applyFont="1" applyFill="1" applyBorder="1" applyAlignment="1">
      <alignment horizontal="center" vertical="center"/>
    </xf>
    <xf numFmtId="1" fontId="21" fillId="4" borderId="24" xfId="0" applyNumberFormat="1" applyFont="1" applyFill="1" applyBorder="1" applyAlignment="1">
      <alignment horizontal="center" vertical="center"/>
    </xf>
    <xf numFmtId="1" fontId="21" fillId="4" borderId="24" xfId="0" applyNumberFormat="1" applyFont="1" applyFill="1" applyBorder="1" applyAlignment="1">
      <alignment horizontal="center" vertical="center" textRotation="90"/>
    </xf>
    <xf numFmtId="1" fontId="21" fillId="4" borderId="24" xfId="1" applyNumberFormat="1" applyFont="1" applyFill="1" applyBorder="1" applyAlignment="1">
      <alignment horizontal="center" vertical="center" textRotation="90" wrapText="1"/>
    </xf>
    <xf numFmtId="42" fontId="21" fillId="4" borderId="24" xfId="0" applyNumberFormat="1" applyFont="1" applyFill="1" applyBorder="1" applyAlignment="1">
      <alignment horizontal="center" vertical="center" wrapText="1"/>
    </xf>
    <xf numFmtId="1" fontId="12" fillId="4" borderId="35" xfId="0" applyNumberFormat="1" applyFont="1" applyFill="1" applyBorder="1" applyAlignment="1">
      <alignment horizontal="center"/>
    </xf>
    <xf numFmtId="1" fontId="12" fillId="4" borderId="30" xfId="0" applyNumberFormat="1" applyFont="1" applyFill="1" applyBorder="1" applyAlignment="1">
      <alignment horizontal="center"/>
    </xf>
    <xf numFmtId="1" fontId="12" fillId="4" borderId="31" xfId="0" applyNumberFormat="1" applyFont="1" applyFill="1" applyBorder="1" applyAlignment="1">
      <alignment horizontal="center"/>
    </xf>
    <xf numFmtId="0" fontId="21" fillId="2" borderId="29" xfId="1" applyFont="1" applyFill="1" applyBorder="1" applyAlignment="1">
      <alignment horizontal="center" vertical="center" textRotation="90" wrapText="1"/>
    </xf>
    <xf numFmtId="0" fontId="12" fillId="2" borderId="35" xfId="0" applyFont="1" applyFill="1" applyBorder="1" applyAlignment="1">
      <alignment horizontal="center"/>
    </xf>
    <xf numFmtId="1" fontId="12" fillId="2" borderId="30" xfId="0" applyNumberFormat="1" applyFont="1" applyFill="1" applyBorder="1" applyAlignment="1" applyProtection="1">
      <alignment horizontal="center"/>
      <protection locked="0"/>
    </xf>
    <xf numFmtId="1" fontId="12" fillId="2" borderId="34" xfId="0" applyNumberFormat="1" applyFont="1" applyFill="1" applyBorder="1" applyAlignment="1" applyProtection="1">
      <alignment horizontal="center"/>
      <protection locked="0"/>
    </xf>
    <xf numFmtId="0" fontId="50" fillId="0" borderId="20" xfId="1" applyFont="1" applyBorder="1" applyAlignment="1">
      <alignment horizontal="center"/>
    </xf>
    <xf numFmtId="0" fontId="24" fillId="0" borderId="20" xfId="0" applyFont="1" applyFill="1" applyBorder="1" applyAlignment="1" applyProtection="1">
      <alignment horizontal="center"/>
      <protection locked="0"/>
    </xf>
    <xf numFmtId="0" fontId="24" fillId="0" borderId="1" xfId="1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 applyProtection="1">
      <alignment horizontal="center"/>
      <protection locked="0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0" fontId="24" fillId="0" borderId="20" xfId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24" fillId="0" borderId="20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4" fillId="0" borderId="32" xfId="1" applyFont="1" applyFill="1" applyBorder="1" applyAlignment="1" applyProtection="1">
      <alignment horizontal="center"/>
      <protection locked="0"/>
    </xf>
    <xf numFmtId="0" fontId="24" fillId="0" borderId="2" xfId="1" applyFont="1" applyFill="1" applyBorder="1" applyAlignment="1" applyProtection="1">
      <alignment horizontal="center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/>
      <protection locked="0"/>
    </xf>
    <xf numFmtId="0" fontId="29" fillId="0" borderId="2" xfId="0" applyFont="1" applyFill="1" applyBorder="1" applyAlignment="1" applyProtection="1">
      <alignment horizontal="center"/>
      <protection locked="0"/>
    </xf>
    <xf numFmtId="165" fontId="24" fillId="0" borderId="2" xfId="0" applyNumberFormat="1" applyFont="1" applyFill="1" applyBorder="1" applyAlignment="1" applyProtection="1">
      <alignment horizontal="center"/>
      <protection locked="0"/>
    </xf>
    <xf numFmtId="0" fontId="20" fillId="0" borderId="1" xfId="1" applyFont="1" applyFill="1" applyBorder="1" applyAlignment="1" applyProtection="1">
      <alignment horizontal="center"/>
      <protection locked="0"/>
    </xf>
    <xf numFmtId="0" fontId="24" fillId="6" borderId="36" xfId="0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22" fillId="6" borderId="37" xfId="0" applyFont="1" applyFill="1" applyBorder="1" applyAlignment="1">
      <alignment horizontal="center"/>
    </xf>
    <xf numFmtId="1" fontId="24" fillId="6" borderId="37" xfId="0" applyNumberFormat="1" applyFont="1" applyFill="1" applyBorder="1" applyAlignment="1">
      <alignment horizontal="center"/>
    </xf>
    <xf numFmtId="1" fontId="23" fillId="6" borderId="37" xfId="0" applyNumberFormat="1" applyFont="1" applyFill="1" applyBorder="1" applyAlignment="1">
      <alignment horizontal="center"/>
    </xf>
    <xf numFmtId="42" fontId="24" fillId="6" borderId="37" xfId="0" applyNumberFormat="1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textRotation="90"/>
    </xf>
    <xf numFmtId="0" fontId="21" fillId="2" borderId="24" xfId="0" applyFont="1" applyFill="1" applyBorder="1" applyAlignment="1">
      <alignment horizontal="center" vertical="center"/>
    </xf>
    <xf numFmtId="1" fontId="21" fillId="2" borderId="24" xfId="0" applyNumberFormat="1" applyFont="1" applyFill="1" applyBorder="1" applyAlignment="1">
      <alignment horizontal="center" vertical="center"/>
    </xf>
    <xf numFmtId="1" fontId="21" fillId="2" borderId="24" xfId="0" applyNumberFormat="1" applyFont="1" applyFill="1" applyBorder="1" applyAlignment="1">
      <alignment horizontal="center" vertical="center" textRotation="90"/>
    </xf>
    <xf numFmtId="1" fontId="21" fillId="2" borderId="24" xfId="1" applyNumberFormat="1" applyFont="1" applyFill="1" applyBorder="1" applyAlignment="1">
      <alignment horizontal="center" vertical="center" textRotation="90" wrapText="1"/>
    </xf>
    <xf numFmtId="42" fontId="21" fillId="2" borderId="2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42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" fontId="20" fillId="4" borderId="5" xfId="0" applyNumberFormat="1" applyFont="1" applyFill="1" applyBorder="1" applyAlignment="1">
      <alignment horizontal="center"/>
    </xf>
    <xf numFmtId="42" fontId="20" fillId="4" borderId="5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/>
    </xf>
    <xf numFmtId="164" fontId="26" fillId="4" borderId="41" xfId="0" applyNumberFormat="1" applyFont="1" applyFill="1" applyBorder="1" applyAlignment="1">
      <alignment horizontal="center" vertical="center"/>
    </xf>
    <xf numFmtId="164" fontId="26" fillId="4" borderId="42" xfId="0" applyNumberFormat="1" applyFont="1" applyFill="1" applyBorder="1" applyAlignment="1">
      <alignment horizontal="center" vertical="center"/>
    </xf>
    <xf numFmtId="164" fontId="26" fillId="4" borderId="40" xfId="0" applyNumberFormat="1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/>
    </xf>
    <xf numFmtId="6" fontId="26" fillId="4" borderId="35" xfId="0" applyNumberFormat="1" applyFont="1" applyFill="1" applyBorder="1" applyAlignment="1">
      <alignment horizontal="center" vertical="center"/>
    </xf>
    <xf numFmtId="6" fontId="26" fillId="4" borderId="30" xfId="0" applyNumberFormat="1" applyFont="1" applyFill="1" applyBorder="1" applyAlignment="1">
      <alignment horizontal="center" vertical="center"/>
    </xf>
    <xf numFmtId="6" fontId="26" fillId="4" borderId="31" xfId="0" applyNumberFormat="1" applyFont="1" applyFill="1" applyBorder="1" applyAlignment="1">
      <alignment horizontal="center" vertical="center"/>
    </xf>
    <xf numFmtId="6" fontId="25" fillId="4" borderId="13" xfId="0" applyNumberFormat="1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/>
    </xf>
    <xf numFmtId="164" fontId="26" fillId="2" borderId="41" xfId="0" applyNumberFormat="1" applyFont="1" applyFill="1" applyBorder="1" applyAlignment="1">
      <alignment horizontal="center" vertical="center"/>
    </xf>
    <xf numFmtId="164" fontId="26" fillId="2" borderId="42" xfId="0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/>
    </xf>
    <xf numFmtId="6" fontId="26" fillId="2" borderId="35" xfId="0" applyNumberFormat="1" applyFont="1" applyFill="1" applyBorder="1" applyAlignment="1">
      <alignment horizontal="center" vertical="center"/>
    </xf>
    <xf numFmtId="6" fontId="26" fillId="2" borderId="30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2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45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2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3" fontId="29" fillId="0" borderId="45" xfId="0" applyNumberFormat="1" applyFont="1" applyBorder="1" applyAlignment="1">
      <alignment horizontal="center"/>
    </xf>
    <xf numFmtId="0" fontId="48" fillId="0" borderId="45" xfId="2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1" fontId="34" fillId="0" borderId="14" xfId="0" applyNumberFormat="1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180975</xdr:rowOff>
    </xdr:from>
    <xdr:to>
      <xdr:col>10</xdr:col>
      <xdr:colOff>175260</xdr:colOff>
      <xdr:row>6</xdr:row>
      <xdr:rowOff>159639</xdr:rowOff>
    </xdr:to>
    <xdr:pic>
      <xdr:nvPicPr>
        <xdr:cNvPr id="3" name="Obrázek 2" descr="cropped-Logotyp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180975"/>
          <a:ext cx="1889760" cy="1121664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64</xdr:row>
      <xdr:rowOff>76200</xdr:rowOff>
    </xdr:from>
    <xdr:to>
      <xdr:col>10</xdr:col>
      <xdr:colOff>156210</xdr:colOff>
      <xdr:row>70</xdr:row>
      <xdr:rowOff>64389</xdr:rowOff>
    </xdr:to>
    <xdr:pic>
      <xdr:nvPicPr>
        <xdr:cNvPr id="4" name="Obrázek 3" descr="cropped-Logotyp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18135600"/>
          <a:ext cx="1889760" cy="112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6"/>
  <sheetViews>
    <sheetView tabSelected="1" topLeftCell="A37" workbookViewId="0">
      <selection activeCell="C133" sqref="C133"/>
    </sheetView>
  </sheetViews>
  <sheetFormatPr defaultColWidth="8.85546875" defaultRowHeight="15"/>
  <cols>
    <col min="1" max="1" width="1" style="2" customWidth="1"/>
    <col min="2" max="2" width="5.5703125" style="1" customWidth="1"/>
    <col min="3" max="3" width="26.28515625" style="2" customWidth="1"/>
    <col min="4" max="4" width="8.140625" style="2" customWidth="1"/>
    <col min="5" max="5" width="27.140625" style="2" customWidth="1"/>
    <col min="6" max="6" width="7.7109375" style="2" customWidth="1"/>
    <col min="7" max="7" width="6.28515625" style="2" customWidth="1"/>
    <col min="8" max="11" width="5.7109375" style="2" customWidth="1"/>
    <col min="12" max="12" width="12.85546875" style="2" customWidth="1"/>
    <col min="13" max="13" width="12.7109375" style="2" customWidth="1"/>
    <col min="14" max="14" width="13.42578125" style="2" customWidth="1"/>
    <col min="15" max="15" width="14.28515625" style="1" customWidth="1"/>
    <col min="16" max="17" width="18" style="2" customWidth="1"/>
    <col min="18" max="18" width="14.7109375" style="2" customWidth="1"/>
    <col min="19" max="16384" width="8.85546875" style="2"/>
  </cols>
  <sheetData>
    <row r="1" spans="2:16">
      <c r="B1" s="24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46"/>
      <c r="P1" s="228"/>
    </row>
    <row r="2" spans="2:16">
      <c r="B2" s="24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46"/>
      <c r="P2" s="228"/>
    </row>
    <row r="3" spans="2:16" s="5" customFormat="1">
      <c r="B3" s="16"/>
      <c r="O3" s="16"/>
    </row>
    <row r="4" spans="2:16" s="207" customFormat="1">
      <c r="B4" s="206"/>
      <c r="O4" s="206"/>
    </row>
    <row r="5" spans="2:16" s="207" customFormat="1">
      <c r="B5" s="206"/>
      <c r="O5" s="206"/>
    </row>
    <row r="6" spans="2:16" s="207" customFormat="1">
      <c r="B6" s="206"/>
      <c r="O6" s="206"/>
    </row>
    <row r="7" spans="2:16" s="207" customFormat="1">
      <c r="B7" s="206"/>
      <c r="O7" s="206"/>
    </row>
    <row r="8" spans="2:16">
      <c r="B8" s="2"/>
      <c r="O8" s="2"/>
    </row>
    <row r="9" spans="2:16" ht="26.25">
      <c r="B9" s="215" t="s">
        <v>0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  <c r="P9" s="214"/>
    </row>
    <row r="10" spans="2:16">
      <c r="B10" s="212" t="s">
        <v>1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</row>
    <row r="11" spans="2:16">
      <c r="B11" s="212" t="s">
        <v>2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4"/>
    </row>
    <row r="12" spans="2:16">
      <c r="B12" s="212" t="s">
        <v>3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</row>
    <row r="13" spans="2:16">
      <c r="B13" s="212" t="s">
        <v>4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4"/>
    </row>
    <row r="14" spans="2:16">
      <c r="B14" s="212" t="s">
        <v>5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</row>
    <row r="15" spans="2:16">
      <c r="B15" s="212" t="s">
        <v>6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4"/>
    </row>
    <row r="16" spans="2:16">
      <c r="B16" s="212" t="s">
        <v>7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4"/>
    </row>
    <row r="17" spans="1:17">
      <c r="B17" s="212" t="s">
        <v>8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4"/>
    </row>
    <row r="18" spans="1:17">
      <c r="B18" s="212" t="s">
        <v>9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4"/>
    </row>
    <row r="19" spans="1:17">
      <c r="B19" s="212" t="s">
        <v>1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4"/>
    </row>
    <row r="20" spans="1:17" ht="7.5" customHeight="1">
      <c r="B20" s="3"/>
    </row>
    <row r="21" spans="1:17" s="4" customFormat="1" ht="26.25">
      <c r="B21" s="215" t="s">
        <v>10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60"/>
      <c r="P21" s="228"/>
    </row>
    <row r="22" spans="1:17" s="4" customFormat="1" ht="29.25" customHeight="1">
      <c r="B22" s="221" t="s">
        <v>11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8"/>
      <c r="P22" s="228"/>
    </row>
    <row r="23" spans="1:17" s="6" customFormat="1" ht="59.25">
      <c r="B23" s="257" t="s">
        <v>12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9"/>
      <c r="P23" s="228"/>
    </row>
    <row r="24" spans="1:17" s="6" customFormat="1" ht="18.75" customHeight="1">
      <c r="B24" s="254" t="s">
        <v>13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6"/>
      <c r="P24" s="228"/>
    </row>
    <row r="25" spans="1:17" s="4" customFormat="1" ht="10.5" customHeight="1" thickBot="1">
      <c r="B25" s="229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</row>
    <row r="26" spans="1:17" s="4" customFormat="1" ht="109.5">
      <c r="A26" s="163"/>
      <c r="B26" s="123" t="s">
        <v>14</v>
      </c>
      <c r="C26" s="153" t="s">
        <v>15</v>
      </c>
      <c r="D26" s="154" t="s">
        <v>16</v>
      </c>
      <c r="E26" s="155" t="s">
        <v>17</v>
      </c>
      <c r="F26" s="156" t="s">
        <v>18</v>
      </c>
      <c r="G26" s="157" t="s">
        <v>19</v>
      </c>
      <c r="H26" s="157" t="s">
        <v>20</v>
      </c>
      <c r="I26" s="157" t="s">
        <v>21</v>
      </c>
      <c r="J26" s="157" t="s">
        <v>22</v>
      </c>
      <c r="K26" s="158" t="s">
        <v>23</v>
      </c>
      <c r="L26" s="159" t="s">
        <v>24</v>
      </c>
      <c r="M26" s="100" t="s">
        <v>25</v>
      </c>
      <c r="N26" s="100" t="s">
        <v>26</v>
      </c>
      <c r="O26" s="101" t="s">
        <v>27</v>
      </c>
      <c r="P26" s="199" t="s">
        <v>28</v>
      </c>
      <c r="Q26" s="194" t="s">
        <v>29</v>
      </c>
    </row>
    <row r="27" spans="1:17" s="173" customFormat="1" ht="13.5" thickBot="1">
      <c r="A27" s="165"/>
      <c r="B27" s="166"/>
      <c r="C27" s="167"/>
      <c r="D27" s="168"/>
      <c r="E27" s="168"/>
      <c r="F27" s="169"/>
      <c r="G27" s="169" t="s">
        <v>30</v>
      </c>
      <c r="H27" s="169" t="s">
        <v>31</v>
      </c>
      <c r="I27" s="169" t="s">
        <v>32</v>
      </c>
      <c r="J27" s="169" t="s">
        <v>32</v>
      </c>
      <c r="K27" s="169" t="s">
        <v>32</v>
      </c>
      <c r="L27" s="170" t="s">
        <v>33</v>
      </c>
      <c r="M27" s="171" t="s">
        <v>34</v>
      </c>
      <c r="N27" s="171" t="s">
        <v>35</v>
      </c>
      <c r="O27" s="172" t="s">
        <v>36</v>
      </c>
      <c r="P27" s="200" t="s">
        <v>37</v>
      </c>
      <c r="Q27" s="195" t="s">
        <v>38</v>
      </c>
    </row>
    <row r="28" spans="1:17" s="4" customFormat="1" ht="23.25">
      <c r="A28" s="163"/>
      <c r="B28" s="124"/>
      <c r="C28" s="147" t="s">
        <v>39</v>
      </c>
      <c r="D28" s="148" t="s">
        <v>40</v>
      </c>
      <c r="E28" s="149" t="s">
        <v>41</v>
      </c>
      <c r="F28" s="150">
        <v>2024</v>
      </c>
      <c r="G28" s="151" t="s">
        <v>42</v>
      </c>
      <c r="H28" s="151" t="s">
        <v>42</v>
      </c>
      <c r="I28" s="151" t="s">
        <v>42</v>
      </c>
      <c r="J28" s="151" t="s">
        <v>42</v>
      </c>
      <c r="K28" s="151" t="s">
        <v>42</v>
      </c>
      <c r="L28" s="152">
        <v>139</v>
      </c>
      <c r="M28" s="104"/>
      <c r="N28" s="104"/>
      <c r="O28" s="105">
        <f>(M28/6)+N28</f>
        <v>0</v>
      </c>
      <c r="P28" s="201">
        <f>((N28*6)+M28)*L28</f>
        <v>0</v>
      </c>
      <c r="Q28" s="196">
        <f>((N28*6)+M28)</f>
        <v>0</v>
      </c>
    </row>
    <row r="29" spans="1:17" s="4" customFormat="1" ht="23.25">
      <c r="A29" s="164"/>
      <c r="B29" s="125"/>
      <c r="C29" s="128" t="s">
        <v>43</v>
      </c>
      <c r="D29" s="129" t="s">
        <v>44</v>
      </c>
      <c r="E29" s="146" t="s">
        <v>45</v>
      </c>
      <c r="F29" s="130">
        <v>2022</v>
      </c>
      <c r="G29" s="131"/>
      <c r="H29" s="131">
        <v>12.5</v>
      </c>
      <c r="I29" s="131"/>
      <c r="J29" s="131"/>
      <c r="K29" s="131"/>
      <c r="L29" s="132">
        <v>439</v>
      </c>
      <c r="M29" s="8"/>
      <c r="N29" s="8"/>
      <c r="O29" s="102">
        <f>(M29/6)+N29</f>
        <v>0</v>
      </c>
      <c r="P29" s="202">
        <f>((N29*6)+M29)*L29</f>
        <v>0</v>
      </c>
      <c r="Q29" s="197">
        <f>((N29*6)+M29)</f>
        <v>0</v>
      </c>
    </row>
    <row r="30" spans="1:17" s="4" customFormat="1" ht="23.25">
      <c r="A30" s="164"/>
      <c r="B30" s="125" t="s">
        <v>46</v>
      </c>
      <c r="C30" s="128" t="s">
        <v>47</v>
      </c>
      <c r="D30" s="129" t="s">
        <v>44</v>
      </c>
      <c r="E30" s="146" t="s">
        <v>48</v>
      </c>
      <c r="F30" s="130">
        <v>2023</v>
      </c>
      <c r="G30" s="131">
        <v>22</v>
      </c>
      <c r="H30" s="131">
        <v>14</v>
      </c>
      <c r="I30" s="131">
        <v>1</v>
      </c>
      <c r="J30" s="131">
        <v>6</v>
      </c>
      <c r="K30" s="131">
        <v>20</v>
      </c>
      <c r="L30" s="132">
        <v>189</v>
      </c>
      <c r="M30" s="8"/>
      <c r="N30" s="8"/>
      <c r="O30" s="102">
        <f t="shared" ref="O30:O53" si="0">(M30/6)+N30</f>
        <v>0</v>
      </c>
      <c r="P30" s="202">
        <f t="shared" ref="P30:P53" si="1">((N30*6)+M30)*L30</f>
        <v>0</v>
      </c>
      <c r="Q30" s="197">
        <f t="shared" ref="Q30:Q59" si="2">((N30*6)+M30)</f>
        <v>0</v>
      </c>
    </row>
    <row r="31" spans="1:17" s="4" customFormat="1" ht="23.25">
      <c r="A31" s="164"/>
      <c r="B31" s="125" t="s">
        <v>49</v>
      </c>
      <c r="C31" s="128" t="s">
        <v>50</v>
      </c>
      <c r="D31" s="129" t="s">
        <v>44</v>
      </c>
      <c r="E31" s="146" t="s">
        <v>51</v>
      </c>
      <c r="F31" s="130">
        <v>2022</v>
      </c>
      <c r="G31" s="131">
        <v>18</v>
      </c>
      <c r="H31" s="131">
        <v>11.5</v>
      </c>
      <c r="I31" s="131">
        <v>7.5</v>
      </c>
      <c r="J31" s="131">
        <v>6.1</v>
      </c>
      <c r="K31" s="131">
        <v>24</v>
      </c>
      <c r="L31" s="132">
        <v>189</v>
      </c>
      <c r="M31" s="8"/>
      <c r="N31" s="8"/>
      <c r="O31" s="102">
        <f t="shared" si="0"/>
        <v>0</v>
      </c>
      <c r="P31" s="202">
        <f t="shared" si="1"/>
        <v>0</v>
      </c>
      <c r="Q31" s="197">
        <f t="shared" si="2"/>
        <v>0</v>
      </c>
    </row>
    <row r="32" spans="1:17" s="9" customFormat="1" ht="25.5">
      <c r="A32" s="164"/>
      <c r="B32" s="125" t="s">
        <v>52</v>
      </c>
      <c r="C32" s="128" t="s">
        <v>50</v>
      </c>
      <c r="D32" s="129" t="s">
        <v>44</v>
      </c>
      <c r="E32" s="146" t="s">
        <v>53</v>
      </c>
      <c r="F32" s="130">
        <v>2023</v>
      </c>
      <c r="G32" s="131">
        <v>21</v>
      </c>
      <c r="H32" s="131">
        <v>13</v>
      </c>
      <c r="I32" s="131">
        <v>4.4000000000000004</v>
      </c>
      <c r="J32" s="131">
        <v>6</v>
      </c>
      <c r="K32" s="131">
        <v>20</v>
      </c>
      <c r="L32" s="132">
        <v>189</v>
      </c>
      <c r="M32" s="8"/>
      <c r="N32" s="8"/>
      <c r="O32" s="102">
        <f t="shared" si="0"/>
        <v>0</v>
      </c>
      <c r="P32" s="202">
        <f t="shared" si="1"/>
        <v>0</v>
      </c>
      <c r="Q32" s="197">
        <f t="shared" si="2"/>
        <v>0</v>
      </c>
    </row>
    <row r="33" spans="1:17" s="9" customFormat="1" ht="25.5">
      <c r="A33" s="164"/>
      <c r="B33" s="125" t="s">
        <v>152</v>
      </c>
      <c r="C33" s="128" t="s">
        <v>55</v>
      </c>
      <c r="D33" s="129" t="s">
        <v>44</v>
      </c>
      <c r="E33" s="146" t="s">
        <v>56</v>
      </c>
      <c r="F33" s="130">
        <v>2020</v>
      </c>
      <c r="G33" s="131">
        <v>20</v>
      </c>
      <c r="H33" s="131">
        <v>11.5</v>
      </c>
      <c r="I33" s="131">
        <v>0.5</v>
      </c>
      <c r="J33" s="131">
        <v>5.7</v>
      </c>
      <c r="K33" s="131">
        <v>21</v>
      </c>
      <c r="L33" s="132">
        <v>189</v>
      </c>
      <c r="M33" s="8"/>
      <c r="N33" s="8"/>
      <c r="O33" s="102">
        <f t="shared" ref="O33" si="3">(M33/6)+N33</f>
        <v>0</v>
      </c>
      <c r="P33" s="202">
        <f t="shared" ref="P33" si="4">((N33*6)+M33)*L33</f>
        <v>0</v>
      </c>
      <c r="Q33" s="197">
        <f t="shared" ref="Q33" si="5">((N33*6)+M33)</f>
        <v>0</v>
      </c>
    </row>
    <row r="34" spans="1:17" s="9" customFormat="1" ht="25.5">
      <c r="A34" s="164"/>
      <c r="B34" s="125" t="s">
        <v>54</v>
      </c>
      <c r="C34" s="128" t="s">
        <v>55</v>
      </c>
      <c r="D34" s="129" t="s">
        <v>44</v>
      </c>
      <c r="E34" s="146" t="s">
        <v>56</v>
      </c>
      <c r="F34" s="130">
        <v>2022</v>
      </c>
      <c r="G34" s="131">
        <v>22</v>
      </c>
      <c r="H34" s="131">
        <v>13.5</v>
      </c>
      <c r="I34" s="131">
        <v>2.4</v>
      </c>
      <c r="J34" s="131">
        <v>5.7</v>
      </c>
      <c r="K34" s="131">
        <v>20</v>
      </c>
      <c r="L34" s="132">
        <v>189</v>
      </c>
      <c r="M34" s="8"/>
      <c r="N34" s="8"/>
      <c r="O34" s="102">
        <f t="shared" si="0"/>
        <v>0</v>
      </c>
      <c r="P34" s="202">
        <f t="shared" si="1"/>
        <v>0</v>
      </c>
      <c r="Q34" s="197">
        <f t="shared" si="2"/>
        <v>0</v>
      </c>
    </row>
    <row r="35" spans="1:17" s="9" customFormat="1" ht="25.5">
      <c r="A35" s="164"/>
      <c r="B35" s="125" t="s">
        <v>57</v>
      </c>
      <c r="C35" s="128" t="s">
        <v>58</v>
      </c>
      <c r="D35" s="129" t="s">
        <v>44</v>
      </c>
      <c r="E35" s="146" t="s">
        <v>56</v>
      </c>
      <c r="F35" s="130">
        <v>2023</v>
      </c>
      <c r="G35" s="131">
        <v>22</v>
      </c>
      <c r="H35" s="131">
        <v>14</v>
      </c>
      <c r="I35" s="131">
        <v>1</v>
      </c>
      <c r="J35" s="131">
        <v>6</v>
      </c>
      <c r="K35" s="131">
        <v>20</v>
      </c>
      <c r="L35" s="132">
        <v>189</v>
      </c>
      <c r="M35" s="8"/>
      <c r="N35" s="8"/>
      <c r="O35" s="102">
        <f t="shared" si="0"/>
        <v>0</v>
      </c>
      <c r="P35" s="202">
        <f t="shared" si="1"/>
        <v>0</v>
      </c>
      <c r="Q35" s="197">
        <f t="shared" si="2"/>
        <v>0</v>
      </c>
    </row>
    <row r="36" spans="1:17" s="9" customFormat="1" ht="25.5">
      <c r="A36" s="164"/>
      <c r="B36" s="125" t="s">
        <v>59</v>
      </c>
      <c r="C36" s="133" t="s">
        <v>60</v>
      </c>
      <c r="D36" s="129" t="s">
        <v>44</v>
      </c>
      <c r="E36" s="146" t="s">
        <v>53</v>
      </c>
      <c r="F36" s="130">
        <v>2022</v>
      </c>
      <c r="G36" s="131">
        <v>22</v>
      </c>
      <c r="H36" s="131">
        <v>12.5</v>
      </c>
      <c r="I36" s="131">
        <v>4.5</v>
      </c>
      <c r="J36" s="131">
        <v>6.6</v>
      </c>
      <c r="K36" s="131">
        <v>22</v>
      </c>
      <c r="L36" s="132">
        <v>189</v>
      </c>
      <c r="M36" s="8"/>
      <c r="N36" s="8"/>
      <c r="O36" s="102">
        <f t="shared" si="0"/>
        <v>0</v>
      </c>
      <c r="P36" s="202">
        <f t="shared" si="1"/>
        <v>0</v>
      </c>
      <c r="Q36" s="197">
        <f t="shared" si="2"/>
        <v>0</v>
      </c>
    </row>
    <row r="37" spans="1:17" s="9" customFormat="1" ht="25.5">
      <c r="A37" s="164"/>
      <c r="B37" s="125" t="s">
        <v>61</v>
      </c>
      <c r="C37" s="133" t="s">
        <v>60</v>
      </c>
      <c r="D37" s="129" t="s">
        <v>44</v>
      </c>
      <c r="E37" s="146" t="s">
        <v>53</v>
      </c>
      <c r="F37" s="130">
        <v>2023</v>
      </c>
      <c r="G37" s="131">
        <v>22</v>
      </c>
      <c r="H37" s="131">
        <v>13.5</v>
      </c>
      <c r="I37" s="131">
        <v>4.3</v>
      </c>
      <c r="J37" s="131">
        <v>6.5</v>
      </c>
      <c r="K37" s="131">
        <v>22</v>
      </c>
      <c r="L37" s="132">
        <v>189</v>
      </c>
      <c r="M37" s="8"/>
      <c r="N37" s="8"/>
      <c r="O37" s="102">
        <f t="shared" si="0"/>
        <v>0</v>
      </c>
      <c r="P37" s="202">
        <f t="shared" si="1"/>
        <v>0</v>
      </c>
      <c r="Q37" s="197">
        <f t="shared" si="2"/>
        <v>0</v>
      </c>
    </row>
    <row r="38" spans="1:17" s="9" customFormat="1" ht="25.5">
      <c r="A38" s="164"/>
      <c r="B38" s="125" t="s">
        <v>157</v>
      </c>
      <c r="C38" s="133" t="s">
        <v>63</v>
      </c>
      <c r="D38" s="129" t="s">
        <v>44</v>
      </c>
      <c r="E38" s="146" t="s">
        <v>56</v>
      </c>
      <c r="F38" s="130">
        <v>2019</v>
      </c>
      <c r="G38" s="131">
        <v>22</v>
      </c>
      <c r="H38" s="131">
        <v>13</v>
      </c>
      <c r="I38" s="131">
        <v>0.5</v>
      </c>
      <c r="J38" s="131">
        <v>6.5</v>
      </c>
      <c r="K38" s="131">
        <v>22</v>
      </c>
      <c r="L38" s="132">
        <v>189</v>
      </c>
      <c r="M38" s="8"/>
      <c r="N38" s="8"/>
      <c r="O38" s="102">
        <f t="shared" ref="O38:O39" si="6">(M38/6)+N38</f>
        <v>0</v>
      </c>
      <c r="P38" s="202">
        <f t="shared" ref="P38:P39" si="7">((N38*6)+M38)*L38</f>
        <v>0</v>
      </c>
      <c r="Q38" s="197">
        <f t="shared" ref="Q38:Q39" si="8">((N38*6)+M38)</f>
        <v>0</v>
      </c>
    </row>
    <row r="39" spans="1:17" s="9" customFormat="1" ht="25.5">
      <c r="A39" s="164"/>
      <c r="B39" s="125" t="s">
        <v>158</v>
      </c>
      <c r="C39" s="133" t="s">
        <v>63</v>
      </c>
      <c r="D39" s="129" t="s">
        <v>44</v>
      </c>
      <c r="E39" s="146" t="s">
        <v>56</v>
      </c>
      <c r="F39" s="130">
        <v>2020</v>
      </c>
      <c r="G39" s="131">
        <v>21</v>
      </c>
      <c r="H39" s="131">
        <v>12</v>
      </c>
      <c r="I39" s="131">
        <v>2.8</v>
      </c>
      <c r="J39" s="131">
        <v>6.5</v>
      </c>
      <c r="K39" s="131">
        <v>25.1</v>
      </c>
      <c r="L39" s="132">
        <v>189</v>
      </c>
      <c r="M39" s="8"/>
      <c r="N39" s="8"/>
      <c r="O39" s="102">
        <f t="shared" si="6"/>
        <v>0</v>
      </c>
      <c r="P39" s="202">
        <f t="shared" si="7"/>
        <v>0</v>
      </c>
      <c r="Q39" s="197">
        <f t="shared" si="8"/>
        <v>0</v>
      </c>
    </row>
    <row r="40" spans="1:17" s="9" customFormat="1" ht="25.5">
      <c r="A40" s="164"/>
      <c r="B40" s="125" t="s">
        <v>62</v>
      </c>
      <c r="C40" s="133" t="s">
        <v>63</v>
      </c>
      <c r="D40" s="129" t="s">
        <v>44</v>
      </c>
      <c r="E40" s="146" t="s">
        <v>56</v>
      </c>
      <c r="F40" s="130">
        <v>2022</v>
      </c>
      <c r="G40" s="131">
        <v>23</v>
      </c>
      <c r="H40" s="131">
        <v>12.5</v>
      </c>
      <c r="I40" s="131">
        <v>4.5999999999999996</v>
      </c>
      <c r="J40" s="131">
        <v>5.8</v>
      </c>
      <c r="K40" s="131">
        <v>21</v>
      </c>
      <c r="L40" s="132">
        <v>189</v>
      </c>
      <c r="M40" s="8"/>
      <c r="N40" s="8"/>
      <c r="O40" s="102">
        <f t="shared" si="0"/>
        <v>0</v>
      </c>
      <c r="P40" s="202">
        <f t="shared" si="1"/>
        <v>0</v>
      </c>
      <c r="Q40" s="197">
        <f t="shared" si="2"/>
        <v>0</v>
      </c>
    </row>
    <row r="41" spans="1:17" s="9" customFormat="1" ht="25.5">
      <c r="A41" s="164"/>
      <c r="B41" s="125" t="s">
        <v>64</v>
      </c>
      <c r="C41" s="133" t="s">
        <v>63</v>
      </c>
      <c r="D41" s="129" t="s">
        <v>44</v>
      </c>
      <c r="E41" s="146" t="s">
        <v>56</v>
      </c>
      <c r="F41" s="130">
        <v>2023</v>
      </c>
      <c r="G41" s="131">
        <v>23</v>
      </c>
      <c r="H41" s="131">
        <v>13</v>
      </c>
      <c r="I41" s="131">
        <v>4.0999999999999996</v>
      </c>
      <c r="J41" s="131">
        <v>6.5</v>
      </c>
      <c r="K41" s="131">
        <v>22</v>
      </c>
      <c r="L41" s="132">
        <v>189</v>
      </c>
      <c r="M41" s="8"/>
      <c r="N41" s="8"/>
      <c r="O41" s="102">
        <f t="shared" si="0"/>
        <v>0</v>
      </c>
      <c r="P41" s="202">
        <f t="shared" si="1"/>
        <v>0</v>
      </c>
      <c r="Q41" s="197">
        <f t="shared" si="2"/>
        <v>0</v>
      </c>
    </row>
    <row r="42" spans="1:17" s="9" customFormat="1" ht="25.5">
      <c r="A42" s="164"/>
      <c r="B42" s="125" t="s">
        <v>65</v>
      </c>
      <c r="C42" s="128" t="s">
        <v>66</v>
      </c>
      <c r="D42" s="129" t="s">
        <v>44</v>
      </c>
      <c r="E42" s="134" t="s">
        <v>67</v>
      </c>
      <c r="F42" s="130">
        <v>2020</v>
      </c>
      <c r="G42" s="131">
        <v>22</v>
      </c>
      <c r="H42" s="131">
        <v>11.6</v>
      </c>
      <c r="I42" s="131">
        <v>0.5</v>
      </c>
      <c r="J42" s="131">
        <v>6.4</v>
      </c>
      <c r="K42" s="131">
        <v>23.4</v>
      </c>
      <c r="L42" s="132">
        <v>189</v>
      </c>
      <c r="M42" s="8"/>
      <c r="N42" s="8"/>
      <c r="O42" s="102">
        <f t="shared" si="0"/>
        <v>0</v>
      </c>
      <c r="P42" s="202">
        <f t="shared" si="1"/>
        <v>0</v>
      </c>
      <c r="Q42" s="197">
        <f t="shared" si="2"/>
        <v>0</v>
      </c>
    </row>
    <row r="43" spans="1:17" s="9" customFormat="1" ht="25.5">
      <c r="A43" s="164"/>
      <c r="B43" s="125" t="s">
        <v>68</v>
      </c>
      <c r="C43" s="128" t="s">
        <v>66</v>
      </c>
      <c r="D43" s="129" t="s">
        <v>44</v>
      </c>
      <c r="E43" s="134" t="s">
        <v>67</v>
      </c>
      <c r="F43" s="130">
        <v>2021</v>
      </c>
      <c r="G43" s="131">
        <v>23</v>
      </c>
      <c r="H43" s="131">
        <v>13</v>
      </c>
      <c r="I43" s="131">
        <v>0.5</v>
      </c>
      <c r="J43" s="131">
        <v>6.5</v>
      </c>
      <c r="K43" s="131">
        <v>22</v>
      </c>
      <c r="L43" s="132">
        <v>189</v>
      </c>
      <c r="M43" s="8"/>
      <c r="N43" s="8"/>
      <c r="O43" s="102">
        <f t="shared" si="0"/>
        <v>0</v>
      </c>
      <c r="P43" s="202">
        <f t="shared" si="1"/>
        <v>0</v>
      </c>
      <c r="Q43" s="197">
        <f t="shared" si="2"/>
        <v>0</v>
      </c>
    </row>
    <row r="44" spans="1:17" s="9" customFormat="1" ht="25.5">
      <c r="A44" s="164"/>
      <c r="B44" s="125" t="s">
        <v>69</v>
      </c>
      <c r="C44" s="128" t="s">
        <v>66</v>
      </c>
      <c r="D44" s="129" t="s">
        <v>44</v>
      </c>
      <c r="E44" s="134" t="s">
        <v>67</v>
      </c>
      <c r="F44" s="130">
        <v>2022</v>
      </c>
      <c r="G44" s="131">
        <v>22</v>
      </c>
      <c r="H44" s="131">
        <v>13.5</v>
      </c>
      <c r="I44" s="131">
        <v>3.3</v>
      </c>
      <c r="J44" s="131">
        <v>5.9</v>
      </c>
      <c r="K44" s="131">
        <v>21.5</v>
      </c>
      <c r="L44" s="132">
        <v>189</v>
      </c>
      <c r="M44" s="8"/>
      <c r="N44" s="8"/>
      <c r="O44" s="102">
        <f t="shared" si="0"/>
        <v>0</v>
      </c>
      <c r="P44" s="202">
        <f t="shared" si="1"/>
        <v>0</v>
      </c>
      <c r="Q44" s="197">
        <f t="shared" si="2"/>
        <v>0</v>
      </c>
    </row>
    <row r="45" spans="1:17" s="9" customFormat="1" ht="25.5">
      <c r="A45" s="164"/>
      <c r="B45" s="125" t="s">
        <v>70</v>
      </c>
      <c r="C45" s="128" t="s">
        <v>71</v>
      </c>
      <c r="D45" s="129" t="s">
        <v>44</v>
      </c>
      <c r="E45" s="134" t="s">
        <v>67</v>
      </c>
      <c r="F45" s="130">
        <v>2023</v>
      </c>
      <c r="G45" s="131">
        <v>22</v>
      </c>
      <c r="H45" s="131">
        <v>13.5</v>
      </c>
      <c r="I45" s="131">
        <v>2.7</v>
      </c>
      <c r="J45" s="131">
        <v>5.6</v>
      </c>
      <c r="K45" s="131">
        <v>20</v>
      </c>
      <c r="L45" s="132">
        <v>189</v>
      </c>
      <c r="M45" s="8"/>
      <c r="N45" s="8"/>
      <c r="O45" s="102">
        <f t="shared" si="0"/>
        <v>0</v>
      </c>
      <c r="P45" s="202">
        <f t="shared" si="1"/>
        <v>0</v>
      </c>
      <c r="Q45" s="197">
        <f t="shared" si="2"/>
        <v>0</v>
      </c>
    </row>
    <row r="46" spans="1:17" s="9" customFormat="1" ht="25.5">
      <c r="A46" s="164"/>
      <c r="B46" s="125" t="s">
        <v>154</v>
      </c>
      <c r="C46" s="133" t="s">
        <v>73</v>
      </c>
      <c r="D46" s="129" t="s">
        <v>44</v>
      </c>
      <c r="E46" s="134" t="s">
        <v>74</v>
      </c>
      <c r="F46" s="130">
        <v>2019</v>
      </c>
      <c r="G46" s="131">
        <v>23</v>
      </c>
      <c r="H46" s="131">
        <v>12.4</v>
      </c>
      <c r="I46" s="131">
        <v>0.6</v>
      </c>
      <c r="J46" s="131">
        <v>5.2</v>
      </c>
      <c r="K46" s="131">
        <v>23.4</v>
      </c>
      <c r="L46" s="132">
        <v>199</v>
      </c>
      <c r="M46" s="8"/>
      <c r="N46" s="8"/>
      <c r="O46" s="102">
        <f t="shared" ref="O46" si="9">(M46/6)+N46</f>
        <v>0</v>
      </c>
      <c r="P46" s="202">
        <f t="shared" ref="P46" si="10">((N46*6)+M46)*L46</f>
        <v>0</v>
      </c>
      <c r="Q46" s="197">
        <f t="shared" ref="Q46" si="11">((N46*6)+M46)</f>
        <v>0</v>
      </c>
    </row>
    <row r="47" spans="1:17" s="9" customFormat="1" ht="25.5">
      <c r="A47" s="164"/>
      <c r="B47" s="125" t="s">
        <v>72</v>
      </c>
      <c r="C47" s="133" t="s">
        <v>73</v>
      </c>
      <c r="D47" s="129" t="s">
        <v>44</v>
      </c>
      <c r="E47" s="134" t="s">
        <v>74</v>
      </c>
      <c r="F47" s="130">
        <v>2022</v>
      </c>
      <c r="G47" s="131">
        <v>22</v>
      </c>
      <c r="H47" s="131">
        <v>13</v>
      </c>
      <c r="I47" s="131">
        <v>0.5</v>
      </c>
      <c r="J47" s="131">
        <v>5.4</v>
      </c>
      <c r="K47" s="131">
        <v>21</v>
      </c>
      <c r="L47" s="132">
        <v>199</v>
      </c>
      <c r="M47" s="8"/>
      <c r="N47" s="8"/>
      <c r="O47" s="102">
        <f t="shared" si="0"/>
        <v>0</v>
      </c>
      <c r="P47" s="202">
        <f t="shared" si="1"/>
        <v>0</v>
      </c>
      <c r="Q47" s="197">
        <f t="shared" si="2"/>
        <v>0</v>
      </c>
    </row>
    <row r="48" spans="1:17" s="9" customFormat="1" ht="25.5">
      <c r="A48" s="164"/>
      <c r="B48" s="125" t="s">
        <v>75</v>
      </c>
      <c r="C48" s="133" t="s">
        <v>73</v>
      </c>
      <c r="D48" s="129" t="s">
        <v>44</v>
      </c>
      <c r="E48" s="134" t="s">
        <v>67</v>
      </c>
      <c r="F48" s="130">
        <v>2023</v>
      </c>
      <c r="G48" s="131">
        <v>22</v>
      </c>
      <c r="H48" s="131">
        <v>12</v>
      </c>
      <c r="I48" s="131">
        <v>0.1</v>
      </c>
      <c r="J48" s="131">
        <v>3.9</v>
      </c>
      <c r="K48" s="131">
        <v>20</v>
      </c>
      <c r="L48" s="132">
        <v>199</v>
      </c>
      <c r="M48" s="8"/>
      <c r="N48" s="8"/>
      <c r="O48" s="102">
        <f t="shared" si="0"/>
        <v>0</v>
      </c>
      <c r="P48" s="202">
        <f t="shared" si="1"/>
        <v>0</v>
      </c>
      <c r="Q48" s="197">
        <f t="shared" si="2"/>
        <v>0</v>
      </c>
    </row>
    <row r="49" spans="1:17" s="9" customFormat="1" ht="25.5">
      <c r="A49" s="164"/>
      <c r="B49" s="125" t="s">
        <v>76</v>
      </c>
      <c r="C49" s="135" t="s">
        <v>77</v>
      </c>
      <c r="D49" s="136" t="s">
        <v>44</v>
      </c>
      <c r="E49" s="137" t="s">
        <v>67</v>
      </c>
      <c r="F49" s="138">
        <v>2020</v>
      </c>
      <c r="G49" s="139">
        <v>22</v>
      </c>
      <c r="H49" s="139">
        <v>13</v>
      </c>
      <c r="I49" s="139">
        <v>2.2000000000000002</v>
      </c>
      <c r="J49" s="139">
        <v>6.4</v>
      </c>
      <c r="K49" s="131">
        <v>21</v>
      </c>
      <c r="L49" s="132">
        <v>199</v>
      </c>
      <c r="M49" s="8"/>
      <c r="N49" s="8"/>
      <c r="O49" s="102">
        <f t="shared" si="0"/>
        <v>0</v>
      </c>
      <c r="P49" s="202">
        <f t="shared" si="1"/>
        <v>0</v>
      </c>
      <c r="Q49" s="197">
        <f t="shared" si="2"/>
        <v>0</v>
      </c>
    </row>
    <row r="50" spans="1:17" s="9" customFormat="1" ht="25.5">
      <c r="A50" s="164"/>
      <c r="B50" s="125" t="s">
        <v>153</v>
      </c>
      <c r="C50" s="133" t="s">
        <v>79</v>
      </c>
      <c r="D50" s="129" t="s">
        <v>44</v>
      </c>
      <c r="E50" s="134" t="s">
        <v>56</v>
      </c>
      <c r="F50" s="138">
        <v>2018</v>
      </c>
      <c r="G50" s="139">
        <v>22</v>
      </c>
      <c r="H50" s="139">
        <v>12</v>
      </c>
      <c r="I50" s="139">
        <v>2.2999999999999998</v>
      </c>
      <c r="J50" s="139">
        <v>7</v>
      </c>
      <c r="K50" s="131">
        <v>23</v>
      </c>
      <c r="L50" s="132">
        <v>189</v>
      </c>
      <c r="M50" s="8"/>
      <c r="N50" s="8"/>
      <c r="O50" s="102">
        <f t="shared" ref="O50" si="12">(M50/6)+N50</f>
        <v>0</v>
      </c>
      <c r="P50" s="202">
        <f t="shared" ref="P50" si="13">((N50*6)+M50)*L50</f>
        <v>0</v>
      </c>
      <c r="Q50" s="197">
        <f t="shared" ref="Q50" si="14">((N50*6)+M50)</f>
        <v>0</v>
      </c>
    </row>
    <row r="51" spans="1:17" s="9" customFormat="1" ht="25.5">
      <c r="A51" s="164"/>
      <c r="B51" s="125" t="s">
        <v>78</v>
      </c>
      <c r="C51" s="133" t="s">
        <v>79</v>
      </c>
      <c r="D51" s="129" t="s">
        <v>44</v>
      </c>
      <c r="E51" s="134" t="s">
        <v>56</v>
      </c>
      <c r="F51" s="130">
        <v>2021</v>
      </c>
      <c r="G51" s="131">
        <v>22</v>
      </c>
      <c r="H51" s="131">
        <v>13</v>
      </c>
      <c r="I51" s="131">
        <v>0.5</v>
      </c>
      <c r="J51" s="131">
        <v>6.9</v>
      </c>
      <c r="K51" s="131">
        <v>24</v>
      </c>
      <c r="L51" s="132">
        <v>189</v>
      </c>
      <c r="M51" s="8"/>
      <c r="N51" s="8"/>
      <c r="O51" s="102">
        <f t="shared" si="0"/>
        <v>0</v>
      </c>
      <c r="P51" s="202">
        <f t="shared" si="1"/>
        <v>0</v>
      </c>
      <c r="Q51" s="197">
        <f t="shared" si="2"/>
        <v>0</v>
      </c>
    </row>
    <row r="52" spans="1:17" s="9" customFormat="1" ht="25.5">
      <c r="A52" s="164"/>
      <c r="B52" s="125" t="s">
        <v>80</v>
      </c>
      <c r="C52" s="133" t="s">
        <v>79</v>
      </c>
      <c r="D52" s="129" t="s">
        <v>44</v>
      </c>
      <c r="E52" s="134" t="s">
        <v>56</v>
      </c>
      <c r="F52" s="130">
        <v>2022</v>
      </c>
      <c r="G52" s="131">
        <v>23</v>
      </c>
      <c r="H52" s="131">
        <v>14</v>
      </c>
      <c r="I52" s="131">
        <v>1</v>
      </c>
      <c r="J52" s="131">
        <v>7</v>
      </c>
      <c r="K52" s="131">
        <v>24.8</v>
      </c>
      <c r="L52" s="132">
        <v>189</v>
      </c>
      <c r="M52" s="8"/>
      <c r="N52" s="8"/>
      <c r="O52" s="102">
        <f t="shared" si="0"/>
        <v>0</v>
      </c>
      <c r="P52" s="202">
        <f t="shared" si="1"/>
        <v>0</v>
      </c>
      <c r="Q52" s="197">
        <f t="shared" si="2"/>
        <v>0</v>
      </c>
    </row>
    <row r="53" spans="1:17" s="9" customFormat="1" ht="25.5">
      <c r="A53" s="164"/>
      <c r="B53" s="125" t="s">
        <v>81</v>
      </c>
      <c r="C53" s="133" t="s">
        <v>79</v>
      </c>
      <c r="D53" s="129" t="s">
        <v>44</v>
      </c>
      <c r="E53" s="134" t="s">
        <v>56</v>
      </c>
      <c r="F53" s="130">
        <v>2023</v>
      </c>
      <c r="G53" s="131">
        <v>22</v>
      </c>
      <c r="H53" s="131">
        <v>14</v>
      </c>
      <c r="I53" s="131">
        <v>1.3</v>
      </c>
      <c r="J53" s="131">
        <v>7.1</v>
      </c>
      <c r="K53" s="131">
        <v>26.5</v>
      </c>
      <c r="L53" s="132">
        <v>189</v>
      </c>
      <c r="M53" s="8"/>
      <c r="N53" s="8"/>
      <c r="O53" s="102">
        <f t="shared" si="0"/>
        <v>0</v>
      </c>
      <c r="P53" s="202">
        <f t="shared" si="1"/>
        <v>0</v>
      </c>
      <c r="Q53" s="197">
        <f t="shared" si="2"/>
        <v>0</v>
      </c>
    </row>
    <row r="54" spans="1:17" s="9" customFormat="1" ht="25.5">
      <c r="A54" s="164"/>
      <c r="B54" s="125" t="s">
        <v>144</v>
      </c>
      <c r="C54" s="133" t="s">
        <v>79</v>
      </c>
      <c r="D54" s="129" t="s">
        <v>44</v>
      </c>
      <c r="E54" s="134" t="s">
        <v>53</v>
      </c>
      <c r="F54" s="130">
        <v>2023</v>
      </c>
      <c r="G54" s="131">
        <v>22</v>
      </c>
      <c r="H54" s="131">
        <v>13</v>
      </c>
      <c r="I54" s="131">
        <v>9.6</v>
      </c>
      <c r="J54" s="131">
        <v>6.8</v>
      </c>
      <c r="K54" s="131">
        <v>23.4</v>
      </c>
      <c r="L54" s="132">
        <v>189</v>
      </c>
      <c r="M54" s="8"/>
      <c r="N54" s="8"/>
      <c r="O54" s="102">
        <f t="shared" ref="O54" si="15">(M54/6)+N54</f>
        <v>0</v>
      </c>
      <c r="P54" s="202">
        <f t="shared" ref="P54" si="16">((N54*6)+M54)*L54</f>
        <v>0</v>
      </c>
      <c r="Q54" s="197">
        <f t="shared" ref="Q54" si="17">((N54*6)+M54)</f>
        <v>0</v>
      </c>
    </row>
    <row r="55" spans="1:17" s="9" customFormat="1" ht="25.5">
      <c r="A55" s="164"/>
      <c r="B55" s="125" t="s">
        <v>82</v>
      </c>
      <c r="C55" s="135" t="s">
        <v>83</v>
      </c>
      <c r="D55" s="136" t="s">
        <v>44</v>
      </c>
      <c r="E55" s="137" t="s">
        <v>143</v>
      </c>
      <c r="F55" s="138">
        <v>2020</v>
      </c>
      <c r="G55" s="139">
        <v>25</v>
      </c>
      <c r="H55" s="139">
        <v>13</v>
      </c>
      <c r="I55" s="139">
        <v>19.7</v>
      </c>
      <c r="J55" s="139">
        <v>6.2</v>
      </c>
      <c r="K55" s="131">
        <v>25</v>
      </c>
      <c r="L55" s="132">
        <v>239</v>
      </c>
      <c r="M55" s="8"/>
      <c r="N55" s="8"/>
      <c r="O55" s="102">
        <f t="shared" ref="O55:O56" si="18">(M55/6)+N55</f>
        <v>0</v>
      </c>
      <c r="P55" s="202">
        <f t="shared" ref="P55:P56" si="19">((N55*6)+M55)*L55</f>
        <v>0</v>
      </c>
      <c r="Q55" s="197">
        <f t="shared" ref="Q55:Q56" si="20">((N55*6)+M55)</f>
        <v>0</v>
      </c>
    </row>
    <row r="56" spans="1:17" s="9" customFormat="1" ht="25.5">
      <c r="A56" s="164"/>
      <c r="B56" s="126" t="s">
        <v>145</v>
      </c>
      <c r="C56" s="140" t="s">
        <v>83</v>
      </c>
      <c r="D56" s="141" t="s">
        <v>44</v>
      </c>
      <c r="E56" s="142" t="s">
        <v>143</v>
      </c>
      <c r="F56" s="143">
        <v>2023</v>
      </c>
      <c r="G56" s="144">
        <v>24.4</v>
      </c>
      <c r="H56" s="144">
        <v>13</v>
      </c>
      <c r="I56" s="144">
        <v>32</v>
      </c>
      <c r="J56" s="144">
        <v>6.2</v>
      </c>
      <c r="K56" s="144">
        <v>24.4</v>
      </c>
      <c r="L56" s="145">
        <v>239</v>
      </c>
      <c r="M56" s="8"/>
      <c r="N56" s="12"/>
      <c r="O56" s="102">
        <f t="shared" si="18"/>
        <v>0</v>
      </c>
      <c r="P56" s="202">
        <f t="shared" si="19"/>
        <v>0</v>
      </c>
      <c r="Q56" s="197">
        <f t="shared" si="20"/>
        <v>0</v>
      </c>
    </row>
    <row r="57" spans="1:17" s="9" customFormat="1" ht="25.5">
      <c r="A57" s="164"/>
      <c r="B57" s="126" t="s">
        <v>155</v>
      </c>
      <c r="C57" s="133" t="s">
        <v>85</v>
      </c>
      <c r="D57" s="129" t="s">
        <v>44</v>
      </c>
      <c r="E57" s="134" t="s">
        <v>156</v>
      </c>
      <c r="F57" s="130">
        <v>2018</v>
      </c>
      <c r="G57" s="131">
        <v>23</v>
      </c>
      <c r="H57" s="131">
        <v>13</v>
      </c>
      <c r="I57" s="131">
        <v>8.8000000000000007</v>
      </c>
      <c r="J57" s="131">
        <v>6.7</v>
      </c>
      <c r="K57" s="131">
        <v>26</v>
      </c>
      <c r="L57" s="145">
        <v>229</v>
      </c>
      <c r="M57" s="8"/>
      <c r="N57" s="12"/>
      <c r="O57" s="102">
        <f t="shared" ref="O57" si="21">(M57/6)+N57</f>
        <v>0</v>
      </c>
      <c r="P57" s="202">
        <f t="shared" ref="P57" si="22">((N57*6)+M57)*L57</f>
        <v>0</v>
      </c>
      <c r="Q57" s="197">
        <f t="shared" ref="Q57" si="23">((N57*6)+M57)</f>
        <v>0</v>
      </c>
    </row>
    <row r="58" spans="1:17" s="4" customFormat="1" ht="23.25">
      <c r="A58" s="164"/>
      <c r="B58" s="125" t="s">
        <v>84</v>
      </c>
      <c r="C58" s="133" t="s">
        <v>85</v>
      </c>
      <c r="D58" s="129" t="s">
        <v>44</v>
      </c>
      <c r="E58" s="134" t="s">
        <v>86</v>
      </c>
      <c r="F58" s="130">
        <v>2022</v>
      </c>
      <c r="G58" s="131">
        <v>24</v>
      </c>
      <c r="H58" s="131">
        <v>12.5</v>
      </c>
      <c r="I58" s="131">
        <v>23</v>
      </c>
      <c r="J58" s="131">
        <v>6.8</v>
      </c>
      <c r="K58" s="131">
        <v>30.8</v>
      </c>
      <c r="L58" s="132">
        <v>229</v>
      </c>
      <c r="M58" s="8"/>
      <c r="N58" s="12"/>
      <c r="O58" s="102">
        <f>(M58/6)+N58</f>
        <v>0</v>
      </c>
      <c r="P58" s="202">
        <f>((N58*6)+M58)*L58</f>
        <v>0</v>
      </c>
      <c r="Q58" s="197">
        <f t="shared" si="2"/>
        <v>0</v>
      </c>
    </row>
    <row r="59" spans="1:17" s="4" customFormat="1" ht="24" thickBot="1">
      <c r="A59" s="164"/>
      <c r="B59" s="125" t="s">
        <v>87</v>
      </c>
      <c r="C59" s="133" t="s">
        <v>85</v>
      </c>
      <c r="D59" s="129" t="s">
        <v>44</v>
      </c>
      <c r="E59" s="134" t="s">
        <v>53</v>
      </c>
      <c r="F59" s="130">
        <v>2023</v>
      </c>
      <c r="G59" s="131">
        <v>23</v>
      </c>
      <c r="H59" s="131">
        <v>12.5</v>
      </c>
      <c r="I59" s="131">
        <v>14.7</v>
      </c>
      <c r="J59" s="131">
        <v>6.5</v>
      </c>
      <c r="K59" s="131">
        <v>26.6</v>
      </c>
      <c r="L59" s="132">
        <v>229</v>
      </c>
      <c r="M59" s="8"/>
      <c r="N59" s="12"/>
      <c r="O59" s="102">
        <f>(M59/6)+N59</f>
        <v>0</v>
      </c>
      <c r="P59" s="202">
        <f>((N59*6)+M59)*L59</f>
        <v>0</v>
      </c>
      <c r="Q59" s="197">
        <f t="shared" si="2"/>
        <v>0</v>
      </c>
    </row>
    <row r="60" spans="1:17" s="4" customFormat="1" ht="24" thickBot="1">
      <c r="A60" s="164"/>
      <c r="B60" s="99"/>
      <c r="C60" s="98" t="s">
        <v>146</v>
      </c>
      <c r="D60" s="84"/>
      <c r="E60" s="85"/>
      <c r="F60" s="86"/>
      <c r="G60" s="87"/>
      <c r="H60" s="87"/>
      <c r="I60" s="87"/>
      <c r="J60" s="87"/>
      <c r="K60" s="87"/>
      <c r="L60" s="88"/>
      <c r="M60" s="89">
        <f>SUM(M28:M59)</f>
        <v>0</v>
      </c>
      <c r="N60" s="89">
        <f>SUM(N28:N59)</f>
        <v>0</v>
      </c>
      <c r="O60" s="103">
        <f>SUM(O28:O59)</f>
        <v>0</v>
      </c>
      <c r="P60" s="203">
        <f>SUM(P28:P59)</f>
        <v>0</v>
      </c>
      <c r="Q60" s="198">
        <f>SUM(Q28:Q59)</f>
        <v>0</v>
      </c>
    </row>
    <row r="61" spans="1:17" s="4" customFormat="1" ht="15.75">
      <c r="A61" s="13"/>
      <c r="B61" s="247" t="s">
        <v>88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9"/>
      <c r="P61" s="249"/>
    </row>
    <row r="62" spans="1:17" s="4" customFormat="1" ht="15.75">
      <c r="A62" s="13"/>
      <c r="B62" s="208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10"/>
      <c r="P62" s="210"/>
    </row>
    <row r="63" spans="1:17" s="4" customFormat="1" ht="15.75">
      <c r="A63" s="13"/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10"/>
      <c r="P63" s="210"/>
    </row>
    <row r="64" spans="1:17" s="4" customFormat="1" ht="15.75">
      <c r="A64" s="1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10"/>
      <c r="P64" s="210"/>
    </row>
    <row r="65" spans="1:17" s="4" customFormat="1" ht="10.5" customHeight="1">
      <c r="A65" s="13"/>
      <c r="B65" s="208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10"/>
      <c r="P65" s="210"/>
    </row>
    <row r="66" spans="1:17" s="4" customFormat="1" ht="15.75">
      <c r="A66" s="13"/>
      <c r="B66" s="208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10"/>
      <c r="P66" s="210"/>
    </row>
    <row r="67" spans="1:17" s="4" customFormat="1" ht="15.75">
      <c r="A67" s="1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10"/>
      <c r="P67" s="210"/>
    </row>
    <row r="68" spans="1:17" s="4" customFormat="1" ht="15.75">
      <c r="A68" s="13"/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10"/>
      <c r="P68" s="210"/>
    </row>
    <row r="69" spans="1:17" s="4" customFormat="1" ht="15.75">
      <c r="A69" s="13"/>
      <c r="B69" s="208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10"/>
      <c r="P69" s="210"/>
    </row>
    <row r="70" spans="1:17" s="4" customFormat="1" ht="15.75">
      <c r="A70" s="1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10"/>
      <c r="P70" s="210"/>
    </row>
    <row r="71" spans="1:17" s="4" customFormat="1" ht="15.75">
      <c r="A71" s="13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"/>
    </row>
    <row r="72" spans="1:17" s="4" customFormat="1" ht="12" customHeight="1">
      <c r="A72" s="13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"/>
    </row>
    <row r="73" spans="1:17" s="4" customFormat="1" ht="30.75">
      <c r="A73" s="13"/>
      <c r="B73" s="253" t="s">
        <v>10</v>
      </c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28"/>
      <c r="P73" s="228"/>
    </row>
    <row r="74" spans="1:17" s="58" customFormat="1" ht="25.5" customHeight="1">
      <c r="A74" s="211"/>
      <c r="B74" s="221" t="s">
        <v>11</v>
      </c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14"/>
      <c r="P74" s="214"/>
    </row>
    <row r="75" spans="1:17" s="4" customFormat="1" ht="51" customHeight="1">
      <c r="A75" s="13"/>
      <c r="B75" s="223" t="s">
        <v>89</v>
      </c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14"/>
      <c r="P75" s="214"/>
    </row>
    <row r="76" spans="1:17" s="4" customFormat="1" ht="21" customHeight="1">
      <c r="A76" s="13"/>
      <c r="B76" s="225" t="s">
        <v>13</v>
      </c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7"/>
      <c r="P76" s="228"/>
    </row>
    <row r="77" spans="1:17" s="4" customFormat="1" ht="12" customHeight="1" thickBot="1">
      <c r="B77" s="225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7"/>
    </row>
    <row r="78" spans="1:17" s="4" customFormat="1" ht="109.5">
      <c r="A78" s="160"/>
      <c r="B78" s="112" t="s">
        <v>14</v>
      </c>
      <c r="C78" s="113" t="s">
        <v>15</v>
      </c>
      <c r="D78" s="114" t="s">
        <v>16</v>
      </c>
      <c r="E78" s="115" t="s">
        <v>17</v>
      </c>
      <c r="F78" s="116" t="s">
        <v>18</v>
      </c>
      <c r="G78" s="117" t="s">
        <v>19</v>
      </c>
      <c r="H78" s="117" t="s">
        <v>20</v>
      </c>
      <c r="I78" s="117" t="s">
        <v>21</v>
      </c>
      <c r="J78" s="117" t="s">
        <v>22</v>
      </c>
      <c r="K78" s="118" t="s">
        <v>23</v>
      </c>
      <c r="L78" s="119" t="s">
        <v>24</v>
      </c>
      <c r="M78" s="90" t="s">
        <v>25</v>
      </c>
      <c r="N78" s="90" t="s">
        <v>26</v>
      </c>
      <c r="O78" s="91" t="s">
        <v>27</v>
      </c>
      <c r="P78" s="188" t="s">
        <v>28</v>
      </c>
      <c r="Q78" s="182" t="s">
        <v>29</v>
      </c>
    </row>
    <row r="79" spans="1:17" s="173" customFormat="1" ht="13.5" thickBot="1">
      <c r="A79" s="174"/>
      <c r="B79" s="175"/>
      <c r="C79" s="176"/>
      <c r="D79" s="177"/>
      <c r="E79" s="177"/>
      <c r="F79" s="178"/>
      <c r="G79" s="178" t="s">
        <v>30</v>
      </c>
      <c r="H79" s="178" t="s">
        <v>31</v>
      </c>
      <c r="I79" s="178" t="s">
        <v>32</v>
      </c>
      <c r="J79" s="178" t="s">
        <v>32</v>
      </c>
      <c r="K79" s="178" t="s">
        <v>32</v>
      </c>
      <c r="L79" s="179" t="s">
        <v>33</v>
      </c>
      <c r="M79" s="180" t="s">
        <v>34</v>
      </c>
      <c r="N79" s="180" t="s">
        <v>35</v>
      </c>
      <c r="O79" s="181" t="s">
        <v>36</v>
      </c>
      <c r="P79" s="189" t="s">
        <v>37</v>
      </c>
      <c r="Q79" s="183" t="s">
        <v>38</v>
      </c>
    </row>
    <row r="80" spans="1:17" s="9" customFormat="1" ht="25.5">
      <c r="A80" s="161"/>
      <c r="B80" s="120" t="s">
        <v>90</v>
      </c>
      <c r="C80" s="106" t="s">
        <v>91</v>
      </c>
      <c r="D80" s="107" t="s">
        <v>92</v>
      </c>
      <c r="E80" s="108" t="s">
        <v>67</v>
      </c>
      <c r="F80" s="107">
        <v>2020</v>
      </c>
      <c r="G80" s="109">
        <v>22</v>
      </c>
      <c r="H80" s="109">
        <v>12</v>
      </c>
      <c r="I80" s="109">
        <v>0.5</v>
      </c>
      <c r="J80" s="109">
        <v>4.8</v>
      </c>
      <c r="K80" s="109">
        <v>23</v>
      </c>
      <c r="L80" s="110">
        <v>199</v>
      </c>
      <c r="M80" s="104"/>
      <c r="N80" s="104"/>
      <c r="O80" s="111">
        <f t="shared" ref="O80:O99" si="24">(M80/6)+N80</f>
        <v>0</v>
      </c>
      <c r="P80" s="190">
        <f>((N80*6)+M80)*L80</f>
        <v>0</v>
      </c>
      <c r="Q80" s="184">
        <f t="shared" ref="Q80:Q99" si="25">((N80*6)+M80)</f>
        <v>0</v>
      </c>
    </row>
    <row r="81" spans="1:17" s="9" customFormat="1" ht="25.5">
      <c r="A81" s="162"/>
      <c r="B81" s="121" t="s">
        <v>93</v>
      </c>
      <c r="C81" s="94" t="s">
        <v>91</v>
      </c>
      <c r="D81" s="10" t="s">
        <v>92</v>
      </c>
      <c r="E81" s="11" t="s">
        <v>67</v>
      </c>
      <c r="F81" s="10">
        <v>2021</v>
      </c>
      <c r="G81" s="17">
        <v>22</v>
      </c>
      <c r="H81" s="17">
        <v>12</v>
      </c>
      <c r="I81" s="17">
        <v>0.5</v>
      </c>
      <c r="J81" s="17">
        <v>5.0999999999999996</v>
      </c>
      <c r="K81" s="17">
        <v>23</v>
      </c>
      <c r="L81" s="18">
        <v>199</v>
      </c>
      <c r="M81" s="7"/>
      <c r="N81" s="7"/>
      <c r="O81" s="92">
        <f t="shared" si="24"/>
        <v>0</v>
      </c>
      <c r="P81" s="191">
        <f>((N81*6)+M81)*L81</f>
        <v>0</v>
      </c>
      <c r="Q81" s="185">
        <f t="shared" si="25"/>
        <v>0</v>
      </c>
    </row>
    <row r="82" spans="1:17" s="9" customFormat="1" ht="25.5">
      <c r="A82" s="161"/>
      <c r="B82" s="121" t="s">
        <v>94</v>
      </c>
      <c r="C82" s="94" t="s">
        <v>91</v>
      </c>
      <c r="D82" s="10" t="s">
        <v>92</v>
      </c>
      <c r="E82" s="11" t="s">
        <v>67</v>
      </c>
      <c r="F82" s="10">
        <v>2022</v>
      </c>
      <c r="G82" s="17">
        <v>22</v>
      </c>
      <c r="H82" s="17">
        <v>12</v>
      </c>
      <c r="I82" s="17">
        <v>0.5</v>
      </c>
      <c r="J82" s="17">
        <v>5.8</v>
      </c>
      <c r="K82" s="17">
        <v>26</v>
      </c>
      <c r="L82" s="18">
        <v>199</v>
      </c>
      <c r="M82" s="7"/>
      <c r="N82" s="7"/>
      <c r="O82" s="92">
        <f t="shared" si="24"/>
        <v>0</v>
      </c>
      <c r="P82" s="191">
        <f>((N82*6)+M82)*L82</f>
        <v>0</v>
      </c>
      <c r="Q82" s="185">
        <f t="shared" si="25"/>
        <v>0</v>
      </c>
    </row>
    <row r="83" spans="1:17" s="9" customFormat="1" ht="25.5">
      <c r="A83" s="161"/>
      <c r="B83" s="121" t="s">
        <v>95</v>
      </c>
      <c r="C83" s="94" t="s">
        <v>96</v>
      </c>
      <c r="D83" s="10" t="s">
        <v>44</v>
      </c>
      <c r="E83" s="19" t="s">
        <v>67</v>
      </c>
      <c r="F83" s="10">
        <v>2020</v>
      </c>
      <c r="G83" s="17">
        <v>22.6</v>
      </c>
      <c r="H83" s="17">
        <v>12</v>
      </c>
      <c r="I83" s="17">
        <v>0.5</v>
      </c>
      <c r="J83" s="17">
        <v>4.5999999999999996</v>
      </c>
      <c r="K83" s="17">
        <v>23</v>
      </c>
      <c r="L83" s="18">
        <v>249</v>
      </c>
      <c r="M83" s="7"/>
      <c r="N83" s="7"/>
      <c r="O83" s="92">
        <f t="shared" si="24"/>
        <v>0</v>
      </c>
      <c r="P83" s="191">
        <f t="shared" ref="P83:P99" si="26">((N83*6)+M83)*L83</f>
        <v>0</v>
      </c>
      <c r="Q83" s="185">
        <f t="shared" si="25"/>
        <v>0</v>
      </c>
    </row>
    <row r="84" spans="1:17" s="9" customFormat="1" ht="25.5">
      <c r="A84" s="161"/>
      <c r="B84" s="121" t="s">
        <v>97</v>
      </c>
      <c r="C84" s="94" t="s">
        <v>96</v>
      </c>
      <c r="D84" s="10" t="s">
        <v>44</v>
      </c>
      <c r="E84" s="19" t="s">
        <v>98</v>
      </c>
      <c r="F84" s="10">
        <v>2021</v>
      </c>
      <c r="G84" s="17">
        <v>25</v>
      </c>
      <c r="H84" s="17">
        <v>15</v>
      </c>
      <c r="I84" s="17">
        <v>1</v>
      </c>
      <c r="J84" s="17">
        <v>6</v>
      </c>
      <c r="K84" s="17">
        <v>28</v>
      </c>
      <c r="L84" s="18">
        <v>249</v>
      </c>
      <c r="M84" s="7"/>
      <c r="N84" s="7"/>
      <c r="O84" s="92">
        <f t="shared" si="24"/>
        <v>0</v>
      </c>
      <c r="P84" s="191">
        <f t="shared" si="26"/>
        <v>0</v>
      </c>
      <c r="Q84" s="185">
        <f t="shared" si="25"/>
        <v>0</v>
      </c>
    </row>
    <row r="85" spans="1:17" s="9" customFormat="1" ht="25.5">
      <c r="A85" s="161"/>
      <c r="B85" s="121" t="s">
        <v>99</v>
      </c>
      <c r="C85" s="94" t="s">
        <v>96</v>
      </c>
      <c r="D85" s="10" t="s">
        <v>44</v>
      </c>
      <c r="E85" s="19" t="s">
        <v>98</v>
      </c>
      <c r="F85" s="10">
        <v>2022</v>
      </c>
      <c r="G85" s="17">
        <v>25</v>
      </c>
      <c r="H85" s="17">
        <v>13</v>
      </c>
      <c r="I85" s="17">
        <v>0.5</v>
      </c>
      <c r="J85" s="17">
        <v>4.5999999999999996</v>
      </c>
      <c r="K85" s="17">
        <v>22</v>
      </c>
      <c r="L85" s="18">
        <v>249</v>
      </c>
      <c r="M85" s="7"/>
      <c r="N85" s="7"/>
      <c r="O85" s="92">
        <f t="shared" si="24"/>
        <v>0</v>
      </c>
      <c r="P85" s="191">
        <f t="shared" si="26"/>
        <v>0</v>
      </c>
      <c r="Q85" s="185">
        <f t="shared" si="25"/>
        <v>0</v>
      </c>
    </row>
    <row r="86" spans="1:17" s="9" customFormat="1" ht="25.5">
      <c r="A86" s="161"/>
      <c r="B86" s="121" t="s">
        <v>150</v>
      </c>
      <c r="C86" s="94" t="s">
        <v>101</v>
      </c>
      <c r="D86" s="10" t="s">
        <v>44</v>
      </c>
      <c r="E86" s="11" t="s">
        <v>67</v>
      </c>
      <c r="F86" s="10">
        <v>2018</v>
      </c>
      <c r="G86" s="17">
        <v>22</v>
      </c>
      <c r="H86" s="17">
        <v>13</v>
      </c>
      <c r="I86" s="17">
        <v>0.5</v>
      </c>
      <c r="J86" s="17">
        <v>7</v>
      </c>
      <c r="K86" s="17">
        <v>25.8</v>
      </c>
      <c r="L86" s="18">
        <v>189</v>
      </c>
      <c r="M86" s="7"/>
      <c r="N86" s="7"/>
      <c r="O86" s="92">
        <f t="shared" ref="O86" si="27">(M86/6)+N86</f>
        <v>0</v>
      </c>
      <c r="P86" s="191">
        <f t="shared" ref="P86" si="28">((N86*6)+M86)*L86</f>
        <v>0</v>
      </c>
      <c r="Q86" s="185">
        <f t="shared" ref="Q86" si="29">((N86*6)+M86)</f>
        <v>0</v>
      </c>
    </row>
    <row r="87" spans="1:17" s="9" customFormat="1" ht="25.5">
      <c r="A87" s="161"/>
      <c r="B87" s="121" t="s">
        <v>100</v>
      </c>
      <c r="C87" s="94" t="s">
        <v>101</v>
      </c>
      <c r="D87" s="10" t="s">
        <v>44</v>
      </c>
      <c r="E87" s="11" t="s">
        <v>67</v>
      </c>
      <c r="F87" s="10">
        <v>2019</v>
      </c>
      <c r="G87" s="17">
        <v>21</v>
      </c>
      <c r="H87" s="17">
        <v>11.5</v>
      </c>
      <c r="I87" s="17">
        <v>0.5</v>
      </c>
      <c r="J87" s="17">
        <v>5.8</v>
      </c>
      <c r="K87" s="17">
        <v>23</v>
      </c>
      <c r="L87" s="18">
        <v>189</v>
      </c>
      <c r="M87" s="7"/>
      <c r="N87" s="7"/>
      <c r="O87" s="92">
        <f t="shared" si="24"/>
        <v>0</v>
      </c>
      <c r="P87" s="191">
        <f t="shared" si="26"/>
        <v>0</v>
      </c>
      <c r="Q87" s="185">
        <f t="shared" si="25"/>
        <v>0</v>
      </c>
    </row>
    <row r="88" spans="1:17" s="9" customFormat="1" ht="25.5">
      <c r="A88" s="161"/>
      <c r="B88" s="121" t="s">
        <v>149</v>
      </c>
      <c r="C88" s="94" t="s">
        <v>101</v>
      </c>
      <c r="D88" s="10" t="s">
        <v>44</v>
      </c>
      <c r="E88" s="11" t="s">
        <v>67</v>
      </c>
      <c r="F88" s="10">
        <v>2020</v>
      </c>
      <c r="G88" s="17">
        <v>19</v>
      </c>
      <c r="H88" s="17">
        <v>12</v>
      </c>
      <c r="I88" s="17">
        <v>0.5</v>
      </c>
      <c r="J88" s="17">
        <v>5.0999999999999996</v>
      </c>
      <c r="K88" s="17">
        <v>23</v>
      </c>
      <c r="L88" s="18">
        <v>189</v>
      </c>
      <c r="M88" s="7"/>
      <c r="N88" s="7"/>
      <c r="O88" s="92">
        <f t="shared" ref="O88" si="30">(M88/6)+N88</f>
        <v>0</v>
      </c>
      <c r="P88" s="191">
        <f t="shared" ref="P88" si="31">((N88*6)+M88)*L88</f>
        <v>0</v>
      </c>
      <c r="Q88" s="185">
        <f t="shared" ref="Q88" si="32">((N88*6)+M88)</f>
        <v>0</v>
      </c>
    </row>
    <row r="89" spans="1:17" s="9" customFormat="1" ht="25.5">
      <c r="A89" s="162"/>
      <c r="B89" s="121" t="s">
        <v>102</v>
      </c>
      <c r="C89" s="94" t="s">
        <v>101</v>
      </c>
      <c r="D89" s="10" t="s">
        <v>44</v>
      </c>
      <c r="E89" s="11" t="s">
        <v>67</v>
      </c>
      <c r="F89" s="10">
        <v>2021</v>
      </c>
      <c r="G89" s="17">
        <v>22</v>
      </c>
      <c r="H89" s="17">
        <v>12.5</v>
      </c>
      <c r="I89" s="17">
        <v>0.5</v>
      </c>
      <c r="J89" s="17">
        <v>5.3</v>
      </c>
      <c r="K89" s="17">
        <v>23.5</v>
      </c>
      <c r="L89" s="18">
        <v>189</v>
      </c>
      <c r="M89" s="7"/>
      <c r="N89" s="7"/>
      <c r="O89" s="92">
        <f t="shared" si="24"/>
        <v>0</v>
      </c>
      <c r="P89" s="191">
        <f t="shared" si="26"/>
        <v>0</v>
      </c>
      <c r="Q89" s="185">
        <f t="shared" si="25"/>
        <v>0</v>
      </c>
    </row>
    <row r="90" spans="1:17" s="9" customFormat="1" ht="25.5">
      <c r="A90" s="161"/>
      <c r="B90" s="121" t="s">
        <v>103</v>
      </c>
      <c r="C90" s="94" t="s">
        <v>101</v>
      </c>
      <c r="D90" s="10" t="s">
        <v>44</v>
      </c>
      <c r="E90" s="11" t="s">
        <v>67</v>
      </c>
      <c r="F90" s="10">
        <v>2022</v>
      </c>
      <c r="G90" s="17">
        <v>21</v>
      </c>
      <c r="H90" s="17">
        <v>12</v>
      </c>
      <c r="I90" s="17">
        <v>0.5</v>
      </c>
      <c r="J90" s="17">
        <v>5.8</v>
      </c>
      <c r="K90" s="17">
        <v>23.5</v>
      </c>
      <c r="L90" s="18">
        <v>189</v>
      </c>
      <c r="M90" s="7"/>
      <c r="N90" s="7"/>
      <c r="O90" s="92">
        <f t="shared" si="24"/>
        <v>0</v>
      </c>
      <c r="P90" s="191">
        <f t="shared" si="26"/>
        <v>0</v>
      </c>
      <c r="Q90" s="185">
        <f t="shared" si="25"/>
        <v>0</v>
      </c>
    </row>
    <row r="91" spans="1:17" s="9" customFormat="1" ht="25.5">
      <c r="A91" s="161"/>
      <c r="B91" s="121" t="s">
        <v>104</v>
      </c>
      <c r="C91" s="94" t="s">
        <v>105</v>
      </c>
      <c r="D91" s="10" t="s">
        <v>44</v>
      </c>
      <c r="E91" s="11" t="s">
        <v>67</v>
      </c>
      <c r="F91" s="10">
        <v>2022</v>
      </c>
      <c r="G91" s="17">
        <v>21</v>
      </c>
      <c r="H91" s="17">
        <v>12</v>
      </c>
      <c r="I91" s="17">
        <v>0.5</v>
      </c>
      <c r="J91" s="17">
        <v>4.5</v>
      </c>
      <c r="K91" s="17">
        <v>23</v>
      </c>
      <c r="L91" s="18">
        <v>189</v>
      </c>
      <c r="M91" s="7"/>
      <c r="N91" s="7"/>
      <c r="O91" s="92">
        <f t="shared" si="24"/>
        <v>0</v>
      </c>
      <c r="P91" s="191">
        <f t="shared" si="26"/>
        <v>0</v>
      </c>
      <c r="Q91" s="185">
        <f t="shared" si="25"/>
        <v>0</v>
      </c>
    </row>
    <row r="92" spans="1:17" s="4" customFormat="1" ht="23.25">
      <c r="A92" s="161"/>
      <c r="B92" s="121" t="s">
        <v>106</v>
      </c>
      <c r="C92" s="94" t="s">
        <v>107</v>
      </c>
      <c r="D92" s="10" t="s">
        <v>44</v>
      </c>
      <c r="E92" s="11" t="s">
        <v>98</v>
      </c>
      <c r="F92" s="10">
        <v>2018</v>
      </c>
      <c r="G92" s="17">
        <v>25.5</v>
      </c>
      <c r="H92" s="17">
        <v>12.5</v>
      </c>
      <c r="I92" s="17">
        <v>0.5</v>
      </c>
      <c r="J92" s="17">
        <v>5.8</v>
      </c>
      <c r="K92" s="17">
        <v>25.8</v>
      </c>
      <c r="L92" s="18">
        <v>390</v>
      </c>
      <c r="M92" s="7"/>
      <c r="N92" s="7"/>
      <c r="O92" s="92">
        <f t="shared" si="24"/>
        <v>0</v>
      </c>
      <c r="P92" s="191">
        <f t="shared" si="26"/>
        <v>0</v>
      </c>
      <c r="Q92" s="185">
        <f t="shared" si="25"/>
        <v>0</v>
      </c>
    </row>
    <row r="93" spans="1:17" s="9" customFormat="1" ht="25.5">
      <c r="A93" s="161"/>
      <c r="B93" s="121" t="s">
        <v>108</v>
      </c>
      <c r="C93" s="127" t="s">
        <v>148</v>
      </c>
      <c r="D93" s="10" t="s">
        <v>44</v>
      </c>
      <c r="E93" s="11" t="s">
        <v>98</v>
      </c>
      <c r="F93" s="10">
        <v>2018</v>
      </c>
      <c r="G93" s="17">
        <v>24.2</v>
      </c>
      <c r="H93" s="17">
        <v>13.5</v>
      </c>
      <c r="I93" s="17">
        <v>1.1000000000000001</v>
      </c>
      <c r="J93" s="17">
        <v>6.5</v>
      </c>
      <c r="K93" s="17">
        <v>28.6</v>
      </c>
      <c r="L93" s="18">
        <v>390</v>
      </c>
      <c r="M93" s="7"/>
      <c r="N93" s="7"/>
      <c r="O93" s="92">
        <f t="shared" si="24"/>
        <v>0</v>
      </c>
      <c r="P93" s="191">
        <f t="shared" si="26"/>
        <v>0</v>
      </c>
      <c r="Q93" s="185">
        <f t="shared" si="25"/>
        <v>0</v>
      </c>
    </row>
    <row r="94" spans="1:17" s="9" customFormat="1" ht="25.5">
      <c r="A94" s="161"/>
      <c r="B94" s="121" t="s">
        <v>151</v>
      </c>
      <c r="C94" s="94" t="s">
        <v>110</v>
      </c>
      <c r="D94" s="10" t="s">
        <v>44</v>
      </c>
      <c r="E94" s="11" t="s">
        <v>67</v>
      </c>
      <c r="F94" s="10">
        <v>2019</v>
      </c>
      <c r="G94" s="17">
        <v>23</v>
      </c>
      <c r="H94" s="17">
        <v>12.5</v>
      </c>
      <c r="I94" s="17">
        <v>0.5</v>
      </c>
      <c r="J94" s="17">
        <v>4.5999999999999996</v>
      </c>
      <c r="K94" s="17">
        <v>24.3</v>
      </c>
      <c r="L94" s="18">
        <v>249</v>
      </c>
      <c r="M94" s="7"/>
      <c r="N94" s="7"/>
      <c r="O94" s="92">
        <f t="shared" ref="O94" si="33">(M94/6)+N94</f>
        <v>0</v>
      </c>
      <c r="P94" s="191">
        <f t="shared" ref="P94" si="34">((N94*6)+M94)*L94</f>
        <v>0</v>
      </c>
      <c r="Q94" s="185">
        <f t="shared" ref="Q94" si="35">((N94*6)+M94)</f>
        <v>0</v>
      </c>
    </row>
    <row r="95" spans="1:17" s="9" customFormat="1" ht="25.5">
      <c r="A95" s="161"/>
      <c r="B95" s="121" t="s">
        <v>109</v>
      </c>
      <c r="C95" s="94" t="s">
        <v>110</v>
      </c>
      <c r="D95" s="10" t="s">
        <v>44</v>
      </c>
      <c r="E95" s="11" t="s">
        <v>67</v>
      </c>
      <c r="F95" s="10">
        <v>2020</v>
      </c>
      <c r="G95" s="17">
        <v>22</v>
      </c>
      <c r="H95" s="17">
        <v>11.5</v>
      </c>
      <c r="I95" s="17">
        <v>0.5</v>
      </c>
      <c r="J95" s="17">
        <v>5</v>
      </c>
      <c r="K95" s="17">
        <v>24.3</v>
      </c>
      <c r="L95" s="18">
        <v>249</v>
      </c>
      <c r="M95" s="7"/>
      <c r="N95" s="7"/>
      <c r="O95" s="92">
        <f t="shared" si="24"/>
        <v>0</v>
      </c>
      <c r="P95" s="191">
        <f t="shared" si="26"/>
        <v>0</v>
      </c>
      <c r="Q95" s="185">
        <f t="shared" si="25"/>
        <v>0</v>
      </c>
    </row>
    <row r="96" spans="1:17" s="4" customFormat="1" ht="23.25">
      <c r="A96" s="161"/>
      <c r="B96" s="121" t="s">
        <v>111</v>
      </c>
      <c r="C96" s="94" t="s">
        <v>110</v>
      </c>
      <c r="D96" s="10" t="s">
        <v>44</v>
      </c>
      <c r="E96" s="11" t="s">
        <v>67</v>
      </c>
      <c r="F96" s="10">
        <v>2022</v>
      </c>
      <c r="G96" s="17">
        <v>22</v>
      </c>
      <c r="H96" s="17">
        <v>12</v>
      </c>
      <c r="I96" s="17">
        <v>0.5</v>
      </c>
      <c r="J96" s="17">
        <v>4.3</v>
      </c>
      <c r="K96" s="17">
        <v>25</v>
      </c>
      <c r="L96" s="18">
        <v>249</v>
      </c>
      <c r="M96" s="7"/>
      <c r="N96" s="7"/>
      <c r="O96" s="92">
        <f t="shared" si="24"/>
        <v>0</v>
      </c>
      <c r="P96" s="191">
        <f t="shared" si="26"/>
        <v>0</v>
      </c>
      <c r="Q96" s="185">
        <f t="shared" si="25"/>
        <v>0</v>
      </c>
    </row>
    <row r="97" spans="1:17" s="9" customFormat="1" ht="25.5">
      <c r="A97" s="161"/>
      <c r="B97" s="121" t="s">
        <v>112</v>
      </c>
      <c r="C97" s="94" t="s">
        <v>113</v>
      </c>
      <c r="D97" s="10" t="s">
        <v>44</v>
      </c>
      <c r="E97" s="11" t="s">
        <v>67</v>
      </c>
      <c r="F97" s="10">
        <v>2020</v>
      </c>
      <c r="G97" s="17">
        <v>23</v>
      </c>
      <c r="H97" s="17">
        <v>12</v>
      </c>
      <c r="I97" s="17">
        <v>0.5</v>
      </c>
      <c r="J97" s="17">
        <v>5</v>
      </c>
      <c r="K97" s="17">
        <v>22</v>
      </c>
      <c r="L97" s="18">
        <v>249</v>
      </c>
      <c r="M97" s="7"/>
      <c r="N97" s="7"/>
      <c r="O97" s="92">
        <f t="shared" si="24"/>
        <v>0</v>
      </c>
      <c r="P97" s="191">
        <f t="shared" si="26"/>
        <v>0</v>
      </c>
      <c r="Q97" s="185">
        <f t="shared" si="25"/>
        <v>0</v>
      </c>
    </row>
    <row r="98" spans="1:17" s="9" customFormat="1" ht="25.5">
      <c r="A98" s="162"/>
      <c r="B98" s="121" t="s">
        <v>114</v>
      </c>
      <c r="C98" s="94" t="s">
        <v>113</v>
      </c>
      <c r="D98" s="10" t="s">
        <v>44</v>
      </c>
      <c r="E98" s="11" t="s">
        <v>98</v>
      </c>
      <c r="F98" s="20">
        <v>2021</v>
      </c>
      <c r="G98" s="21">
        <v>24.5</v>
      </c>
      <c r="H98" s="21">
        <v>14.5</v>
      </c>
      <c r="I98" s="21">
        <v>0.6</v>
      </c>
      <c r="J98" s="21">
        <v>5.4</v>
      </c>
      <c r="K98" s="21">
        <v>26</v>
      </c>
      <c r="L98" s="18">
        <v>249</v>
      </c>
      <c r="M98" s="7"/>
      <c r="N98" s="7"/>
      <c r="O98" s="92">
        <f t="shared" si="24"/>
        <v>0</v>
      </c>
      <c r="P98" s="191">
        <f t="shared" si="26"/>
        <v>0</v>
      </c>
      <c r="Q98" s="185">
        <f t="shared" si="25"/>
        <v>0</v>
      </c>
    </row>
    <row r="99" spans="1:17" s="9" customFormat="1" ht="26.25" thickBot="1">
      <c r="A99" s="162"/>
      <c r="B99" s="122" t="s">
        <v>115</v>
      </c>
      <c r="C99" s="95" t="s">
        <v>113</v>
      </c>
      <c r="D99" s="22" t="s">
        <v>44</v>
      </c>
      <c r="E99" s="23" t="s">
        <v>98</v>
      </c>
      <c r="F99" s="24">
        <v>2022</v>
      </c>
      <c r="G99" s="25">
        <v>24</v>
      </c>
      <c r="H99" s="25">
        <v>14.5</v>
      </c>
      <c r="I99" s="25">
        <v>1.3</v>
      </c>
      <c r="J99" s="25">
        <v>4.5999999999999996</v>
      </c>
      <c r="K99" s="25">
        <v>30</v>
      </c>
      <c r="L99" s="26">
        <v>249</v>
      </c>
      <c r="M99" s="27"/>
      <c r="N99" s="27"/>
      <c r="O99" s="93">
        <f t="shared" si="24"/>
        <v>0</v>
      </c>
      <c r="P99" s="192">
        <f t="shared" si="26"/>
        <v>0</v>
      </c>
      <c r="Q99" s="186">
        <f t="shared" si="25"/>
        <v>0</v>
      </c>
    </row>
    <row r="100" spans="1:17" s="4" customFormat="1" ht="24" thickBot="1">
      <c r="A100" s="160"/>
      <c r="B100" s="97"/>
      <c r="C100" s="96" t="s">
        <v>147</v>
      </c>
      <c r="D100" s="77"/>
      <c r="E100" s="78"/>
      <c r="F100" s="79"/>
      <c r="G100" s="80"/>
      <c r="H100" s="80"/>
      <c r="I100" s="80"/>
      <c r="J100" s="80"/>
      <c r="K100" s="80"/>
      <c r="L100" s="81"/>
      <c r="M100" s="82">
        <f>SUM(M80:M99)</f>
        <v>0</v>
      </c>
      <c r="N100" s="82">
        <f>SUM(N80:N99)</f>
        <v>0</v>
      </c>
      <c r="O100" s="83">
        <f>SUM(O80:O99)</f>
        <v>0</v>
      </c>
      <c r="P100" s="193">
        <f>SUM(P80:P99)</f>
        <v>0</v>
      </c>
      <c r="Q100" s="187">
        <f>SUM(Q80:Q99)</f>
        <v>0</v>
      </c>
    </row>
    <row r="101" spans="1:17" s="4" customFormat="1" ht="20.25" customHeight="1">
      <c r="B101" s="250" t="s">
        <v>116</v>
      </c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2"/>
      <c r="P101" s="252"/>
    </row>
    <row r="102" spans="1:17" s="4" customFormat="1" ht="15.75">
      <c r="B102" s="75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76"/>
    </row>
    <row r="103" spans="1:17" s="4" customFormat="1" ht="16.5" thickBot="1"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30"/>
    </row>
    <row r="104" spans="1:17" s="4" customFormat="1" ht="15.75" thickBot="1">
      <c r="B104" s="14"/>
      <c r="C104" s="15"/>
      <c r="D104" s="15"/>
      <c r="E104" s="15"/>
      <c r="F104" s="15"/>
      <c r="G104" s="15"/>
      <c r="H104" s="15"/>
      <c r="I104" s="15"/>
      <c r="J104" s="31" t="s">
        <v>117</v>
      </c>
      <c r="K104" s="32"/>
      <c r="L104" s="33" t="s">
        <v>117</v>
      </c>
      <c r="M104" s="33" t="s">
        <v>118</v>
      </c>
      <c r="N104" s="33" t="s">
        <v>119</v>
      </c>
      <c r="O104" s="34" t="s">
        <v>120</v>
      </c>
    </row>
    <row r="105" spans="1:17" s="4" customFormat="1" ht="19.5" thickBot="1">
      <c r="B105" s="14"/>
      <c r="C105" s="35" t="s">
        <v>121</v>
      </c>
      <c r="D105" s="15"/>
      <c r="E105" s="15"/>
      <c r="F105" s="15"/>
      <c r="G105" s="15"/>
      <c r="H105" s="15"/>
      <c r="I105" s="15"/>
      <c r="J105" s="239" t="s">
        <v>122</v>
      </c>
      <c r="K105" s="240"/>
      <c r="L105" s="204" t="s">
        <v>123</v>
      </c>
      <c r="M105" s="204" t="s">
        <v>34</v>
      </c>
      <c r="N105" s="204" t="s">
        <v>35</v>
      </c>
      <c r="O105" s="205" t="s">
        <v>124</v>
      </c>
    </row>
    <row r="106" spans="1:17" s="4" customFormat="1" ht="20.25" thickBot="1">
      <c r="B106" s="36" t="s">
        <v>125</v>
      </c>
      <c r="C106" s="37" t="s">
        <v>126</v>
      </c>
      <c r="D106" s="38" t="s">
        <v>44</v>
      </c>
      <c r="E106" s="39"/>
      <c r="F106" s="39"/>
      <c r="G106" s="39"/>
      <c r="H106" s="39"/>
      <c r="I106" s="39"/>
      <c r="J106" s="241">
        <f>L106/1.21</f>
        <v>0</v>
      </c>
      <c r="K106" s="242"/>
      <c r="L106" s="38">
        <f>P60</f>
        <v>0</v>
      </c>
      <c r="M106" s="40">
        <f>M60</f>
        <v>0</v>
      </c>
      <c r="N106" s="38">
        <f>N60</f>
        <v>0</v>
      </c>
      <c r="O106" s="41">
        <f>O60</f>
        <v>0</v>
      </c>
    </row>
    <row r="107" spans="1:17" s="4" customFormat="1" ht="20.25" thickBot="1">
      <c r="B107" s="42" t="s">
        <v>127</v>
      </c>
      <c r="C107" s="43" t="s">
        <v>128</v>
      </c>
      <c r="D107" s="44" t="s">
        <v>44</v>
      </c>
      <c r="E107" s="45"/>
      <c r="F107" s="45"/>
      <c r="G107" s="45"/>
      <c r="H107" s="45"/>
      <c r="I107" s="45"/>
      <c r="J107" s="243">
        <f>L107/1.21</f>
        <v>0</v>
      </c>
      <c r="K107" s="242"/>
      <c r="L107" s="44">
        <f>P100</f>
        <v>0</v>
      </c>
      <c r="M107" s="46">
        <f>M100</f>
        <v>0</v>
      </c>
      <c r="N107" s="44">
        <f>N100</f>
        <v>0</v>
      </c>
      <c r="O107" s="47">
        <f>O100</f>
        <v>0</v>
      </c>
    </row>
    <row r="108" spans="1:17" s="4" customFormat="1" ht="20.25" thickBot="1">
      <c r="B108" s="48"/>
      <c r="C108" s="49" t="s">
        <v>129</v>
      </c>
      <c r="D108" s="50" t="s">
        <v>44</v>
      </c>
      <c r="E108" s="51"/>
      <c r="F108" s="52"/>
      <c r="G108" s="52"/>
      <c r="H108" s="52"/>
      <c r="I108" s="52"/>
      <c r="J108" s="244">
        <f>J106+J107</f>
        <v>0</v>
      </c>
      <c r="K108" s="245"/>
      <c r="L108" s="50">
        <f>L106+L107</f>
        <v>0</v>
      </c>
      <c r="M108" s="50">
        <f t="shared" ref="M108:O108" si="36">M106+M107</f>
        <v>0</v>
      </c>
      <c r="N108" s="50">
        <f t="shared" si="36"/>
        <v>0</v>
      </c>
      <c r="O108" s="50">
        <f t="shared" si="36"/>
        <v>0</v>
      </c>
    </row>
    <row r="109" spans="1:17" s="4" customFormat="1" ht="19.5">
      <c r="D109" s="53"/>
      <c r="F109" s="54"/>
      <c r="G109" s="54"/>
      <c r="H109" s="54"/>
      <c r="I109" s="54"/>
      <c r="J109" s="54"/>
      <c r="K109" s="54"/>
      <c r="L109" s="55"/>
    </row>
    <row r="110" spans="1:17" s="4" customFormat="1" ht="19.5">
      <c r="D110" s="53"/>
      <c r="F110" s="54"/>
      <c r="G110" s="54"/>
      <c r="H110" s="54"/>
      <c r="I110" s="54"/>
      <c r="J110" s="54"/>
      <c r="K110" s="54"/>
      <c r="L110" s="55"/>
    </row>
    <row r="111" spans="1:17" s="4" customFormat="1" ht="20.25">
      <c r="C111" s="56" t="s">
        <v>130</v>
      </c>
      <c r="F111" s="54"/>
      <c r="G111" s="54"/>
      <c r="H111" s="54"/>
      <c r="I111" s="54"/>
      <c r="J111" s="54"/>
      <c r="K111" s="54"/>
      <c r="L111" s="55"/>
    </row>
    <row r="112" spans="1:17" s="4" customFormat="1" ht="20.25">
      <c r="C112" s="57"/>
      <c r="F112" s="54"/>
      <c r="G112" s="54"/>
      <c r="H112" s="54"/>
      <c r="I112" s="54"/>
      <c r="J112" s="54"/>
      <c r="K112" s="54"/>
      <c r="L112" s="55"/>
    </row>
    <row r="113" spans="3:13" s="58" customFormat="1" ht="15.75">
      <c r="C113" s="59" t="s">
        <v>131</v>
      </c>
      <c r="D113" s="60" t="s">
        <v>132</v>
      </c>
      <c r="E113" s="61"/>
      <c r="F113" s="62"/>
      <c r="G113" s="63"/>
      <c r="J113" s="64"/>
      <c r="K113" s="64"/>
      <c r="L113" s="64"/>
      <c r="M113" s="64"/>
    </row>
    <row r="114" spans="3:13" s="58" customFormat="1" ht="16.5" thickBot="1">
      <c r="C114" s="69"/>
      <c r="D114" s="70"/>
      <c r="E114" s="71"/>
      <c r="F114" s="72"/>
      <c r="G114" s="73"/>
      <c r="H114" s="72"/>
      <c r="I114" s="72"/>
      <c r="J114" s="74"/>
      <c r="K114" s="64"/>
      <c r="L114" s="64"/>
      <c r="M114" s="64"/>
    </row>
    <row r="115" spans="3:13" s="4" customFormat="1" ht="15.75">
      <c r="C115" s="65" t="s">
        <v>133</v>
      </c>
      <c r="D115" s="234"/>
      <c r="E115" s="235"/>
      <c r="F115" s="235"/>
      <c r="G115" s="235"/>
      <c r="H115" s="235"/>
      <c r="I115" s="235"/>
      <c r="J115" s="235"/>
      <c r="K115" s="235"/>
      <c r="L115" s="235"/>
      <c r="M115" s="236"/>
    </row>
    <row r="116" spans="3:13" s="4" customFormat="1" ht="15.75">
      <c r="C116" s="65" t="s">
        <v>134</v>
      </c>
      <c r="D116" s="218"/>
      <c r="E116" s="219"/>
      <c r="F116" s="219"/>
      <c r="G116" s="219"/>
      <c r="H116" s="219"/>
      <c r="I116" s="219"/>
      <c r="J116" s="219"/>
      <c r="K116" s="219"/>
      <c r="L116" s="219"/>
      <c r="M116" s="220"/>
    </row>
    <row r="117" spans="3:13" s="4" customFormat="1" ht="15.75">
      <c r="C117" s="66" t="s">
        <v>135</v>
      </c>
      <c r="D117" s="218"/>
      <c r="E117" s="219"/>
      <c r="F117" s="219"/>
      <c r="G117" s="219"/>
      <c r="H117" s="219"/>
      <c r="I117" s="219"/>
      <c r="J117" s="219"/>
      <c r="K117" s="219"/>
      <c r="L117" s="219"/>
      <c r="M117" s="220"/>
    </row>
    <row r="118" spans="3:13" s="4" customFormat="1" ht="15.75">
      <c r="C118" s="65" t="s">
        <v>136</v>
      </c>
      <c r="D118" s="218"/>
      <c r="E118" s="219"/>
      <c r="F118" s="219"/>
      <c r="G118" s="219"/>
      <c r="H118" s="219"/>
      <c r="I118" s="219"/>
      <c r="J118" s="219"/>
      <c r="K118" s="219"/>
      <c r="L118" s="219"/>
      <c r="M118" s="220"/>
    </row>
    <row r="119" spans="3:13" s="4" customFormat="1" ht="15.75">
      <c r="C119" s="65" t="s">
        <v>137</v>
      </c>
      <c r="D119" s="218"/>
      <c r="E119" s="219"/>
      <c r="F119" s="219"/>
      <c r="G119" s="219"/>
      <c r="H119" s="219"/>
      <c r="I119" s="219"/>
      <c r="J119" s="219"/>
      <c r="K119" s="219"/>
      <c r="L119" s="219"/>
      <c r="M119" s="220"/>
    </row>
    <row r="120" spans="3:13" s="4" customFormat="1" ht="15.75">
      <c r="C120" s="65" t="s">
        <v>138</v>
      </c>
      <c r="D120" s="237"/>
      <c r="E120" s="219"/>
      <c r="F120" s="219"/>
      <c r="G120" s="219"/>
      <c r="H120" s="219"/>
      <c r="I120" s="219"/>
      <c r="J120" s="219"/>
      <c r="K120" s="219"/>
      <c r="L120" s="219"/>
      <c r="M120" s="220"/>
    </row>
    <row r="121" spans="3:13" s="4" customFormat="1" ht="15.75">
      <c r="C121" s="65" t="s">
        <v>139</v>
      </c>
      <c r="D121" s="238"/>
      <c r="E121" s="219"/>
      <c r="F121" s="219"/>
      <c r="G121" s="219"/>
      <c r="H121" s="219"/>
      <c r="I121" s="219"/>
      <c r="J121" s="219"/>
      <c r="K121" s="219"/>
      <c r="L121" s="219"/>
      <c r="M121" s="220"/>
    </row>
    <row r="122" spans="3:13" s="4" customFormat="1" ht="15.75">
      <c r="C122" s="65" t="s">
        <v>140</v>
      </c>
      <c r="D122" s="218"/>
      <c r="E122" s="219"/>
      <c r="F122" s="219"/>
      <c r="G122" s="219"/>
      <c r="H122" s="219"/>
      <c r="I122" s="219"/>
      <c r="J122" s="219"/>
      <c r="K122" s="219"/>
      <c r="L122" s="219"/>
      <c r="M122" s="220"/>
    </row>
    <row r="123" spans="3:13" s="4" customFormat="1" ht="16.5" thickBot="1">
      <c r="C123" s="65" t="s">
        <v>141</v>
      </c>
      <c r="D123" s="231"/>
      <c r="E123" s="232"/>
      <c r="F123" s="232"/>
      <c r="G123" s="232"/>
      <c r="H123" s="232"/>
      <c r="I123" s="232"/>
      <c r="J123" s="232"/>
      <c r="K123" s="232"/>
      <c r="L123" s="232"/>
      <c r="M123" s="233"/>
    </row>
    <row r="124" spans="3:13" s="4" customFormat="1" ht="15.75">
      <c r="C124" s="65"/>
      <c r="D124" s="67"/>
      <c r="E124" s="2"/>
      <c r="F124" s="2"/>
      <c r="G124" s="2"/>
      <c r="H124" s="2"/>
      <c r="I124" s="2"/>
      <c r="J124" s="2"/>
      <c r="K124" s="2"/>
      <c r="L124" s="2"/>
      <c r="M124" s="2"/>
    </row>
    <row r="125" spans="3:13" s="58" customFormat="1">
      <c r="C125" s="68" t="s">
        <v>142</v>
      </c>
      <c r="H125" s="64"/>
    </row>
    <row r="126" spans="3:13" s="58" customFormat="1" ht="15.75" thickBot="1">
      <c r="C126" s="68"/>
      <c r="H126" s="64"/>
    </row>
    <row r="127" spans="3:13" s="4" customFormat="1" ht="15.75">
      <c r="C127" s="65" t="s">
        <v>133</v>
      </c>
      <c r="D127" s="234"/>
      <c r="E127" s="235"/>
      <c r="F127" s="235"/>
      <c r="G127" s="235"/>
      <c r="H127" s="235"/>
      <c r="I127" s="235"/>
      <c r="J127" s="235"/>
      <c r="K127" s="235"/>
      <c r="L127" s="235"/>
      <c r="M127" s="236"/>
    </row>
    <row r="128" spans="3:13" s="4" customFormat="1" ht="15.75">
      <c r="C128" s="65" t="s">
        <v>134</v>
      </c>
      <c r="D128" s="218"/>
      <c r="E128" s="219"/>
      <c r="F128" s="219"/>
      <c r="G128" s="219"/>
      <c r="H128" s="219"/>
      <c r="I128" s="219"/>
      <c r="J128" s="219"/>
      <c r="K128" s="219"/>
      <c r="L128" s="219"/>
      <c r="M128" s="220"/>
    </row>
    <row r="129" spans="3:13" s="4" customFormat="1" ht="16.5" thickBot="1">
      <c r="C129" s="66" t="s">
        <v>135</v>
      </c>
      <c r="D129" s="231"/>
      <c r="E129" s="232"/>
      <c r="F129" s="232"/>
      <c r="G129" s="232"/>
      <c r="H129" s="232"/>
      <c r="I129" s="232"/>
      <c r="J129" s="232"/>
      <c r="K129" s="232"/>
      <c r="L129" s="232"/>
      <c r="M129" s="233"/>
    </row>
    <row r="130" spans="3:13" s="4" customFormat="1" ht="14.25">
      <c r="C130" s="66"/>
      <c r="F130" s="54"/>
      <c r="G130" s="54"/>
      <c r="H130" s="54"/>
      <c r="I130" s="54"/>
      <c r="J130" s="54"/>
      <c r="K130" s="54"/>
      <c r="L130" s="55"/>
    </row>
    <row r="131" spans="3:13" s="4" customFormat="1" ht="14.25">
      <c r="F131" s="54"/>
      <c r="G131" s="54"/>
      <c r="H131" s="54"/>
      <c r="I131" s="54"/>
      <c r="J131" s="54"/>
      <c r="K131" s="54"/>
      <c r="L131" s="55"/>
    </row>
    <row r="132" spans="3:13" s="4" customFormat="1" ht="14.25">
      <c r="F132" s="54"/>
      <c r="G132" s="54"/>
      <c r="H132" s="54"/>
      <c r="I132" s="54"/>
      <c r="J132" s="54"/>
      <c r="K132" s="54"/>
      <c r="L132" s="55"/>
    </row>
    <row r="133" spans="3:13" s="4" customFormat="1" ht="14.25">
      <c r="F133" s="54"/>
      <c r="G133" s="54"/>
      <c r="H133" s="54"/>
      <c r="I133" s="54"/>
      <c r="J133" s="54"/>
      <c r="K133" s="54"/>
      <c r="L133" s="55"/>
    </row>
    <row r="134" spans="3:13" s="4" customFormat="1" ht="14.25">
      <c r="F134" s="54"/>
      <c r="G134" s="54"/>
      <c r="H134" s="54"/>
      <c r="I134" s="54"/>
      <c r="J134" s="54"/>
      <c r="K134" s="54"/>
      <c r="L134" s="55"/>
    </row>
    <row r="135" spans="3:13" s="4" customFormat="1" ht="14.25">
      <c r="F135" s="54"/>
      <c r="G135" s="54"/>
      <c r="H135" s="54"/>
      <c r="I135" s="54"/>
      <c r="J135" s="54"/>
      <c r="K135" s="54"/>
      <c r="L135" s="55"/>
    </row>
    <row r="136" spans="3:13" s="4" customFormat="1" ht="14.25">
      <c r="F136" s="54"/>
      <c r="G136" s="54"/>
      <c r="H136" s="54"/>
      <c r="I136" s="54"/>
      <c r="J136" s="54"/>
      <c r="K136" s="54"/>
      <c r="L136" s="55"/>
    </row>
    <row r="137" spans="3:13" s="4" customFormat="1" ht="14.25">
      <c r="F137" s="54"/>
      <c r="G137" s="54"/>
      <c r="H137" s="54"/>
      <c r="I137" s="54"/>
      <c r="J137" s="54"/>
      <c r="K137" s="54"/>
      <c r="L137" s="55"/>
    </row>
    <row r="138" spans="3:13" s="4" customFormat="1" ht="14.25">
      <c r="F138" s="54"/>
      <c r="G138" s="54"/>
      <c r="H138" s="54"/>
      <c r="I138" s="54"/>
      <c r="J138" s="54"/>
      <c r="K138" s="54"/>
      <c r="L138" s="55"/>
    </row>
    <row r="139" spans="3:13" s="4" customFormat="1" ht="14.25">
      <c r="F139" s="54"/>
      <c r="G139" s="54"/>
      <c r="H139" s="54"/>
      <c r="I139" s="54"/>
      <c r="J139" s="54"/>
      <c r="K139" s="54"/>
      <c r="L139" s="55"/>
    </row>
    <row r="140" spans="3:13" s="4" customFormat="1" ht="14.25">
      <c r="F140" s="54"/>
      <c r="G140" s="54"/>
      <c r="H140" s="54"/>
      <c r="I140" s="54"/>
      <c r="J140" s="54"/>
      <c r="K140" s="54"/>
      <c r="L140" s="55"/>
    </row>
    <row r="141" spans="3:13" s="4" customFormat="1" ht="14.25">
      <c r="F141" s="54"/>
      <c r="G141" s="54"/>
      <c r="H141" s="54"/>
      <c r="I141" s="54"/>
      <c r="J141" s="54"/>
      <c r="K141" s="54"/>
      <c r="L141" s="55"/>
    </row>
    <row r="142" spans="3:13" s="4" customFormat="1" ht="14.25">
      <c r="F142" s="54"/>
      <c r="G142" s="54"/>
      <c r="H142" s="54"/>
      <c r="I142" s="54"/>
      <c r="J142" s="54"/>
      <c r="K142" s="54"/>
      <c r="L142" s="55"/>
    </row>
    <row r="143" spans="3:13" s="4" customFormat="1" ht="14.25">
      <c r="F143" s="54"/>
      <c r="G143" s="54"/>
      <c r="H143" s="54"/>
      <c r="I143" s="54"/>
      <c r="J143" s="54"/>
      <c r="K143" s="54"/>
      <c r="L143" s="55"/>
    </row>
    <row r="144" spans="3:13" s="4" customFormat="1" ht="14.25">
      <c r="F144" s="54"/>
      <c r="G144" s="54"/>
      <c r="H144" s="54"/>
      <c r="I144" s="54"/>
      <c r="J144" s="54"/>
      <c r="K144" s="54"/>
      <c r="L144" s="55"/>
    </row>
    <row r="145" spans="6:12" s="4" customFormat="1" ht="14.25">
      <c r="F145" s="54"/>
      <c r="G145" s="54"/>
      <c r="H145" s="54"/>
      <c r="I145" s="54"/>
      <c r="J145" s="54"/>
      <c r="K145" s="54"/>
      <c r="L145" s="55"/>
    </row>
    <row r="146" spans="6:12" s="4" customFormat="1" ht="14.25">
      <c r="F146" s="54"/>
      <c r="G146" s="54"/>
      <c r="H146" s="54"/>
      <c r="I146" s="54"/>
      <c r="J146" s="54"/>
      <c r="K146" s="54"/>
      <c r="L146" s="55"/>
    </row>
  </sheetData>
  <mergeCells count="40">
    <mergeCell ref="B1:P2"/>
    <mergeCell ref="B61:P61"/>
    <mergeCell ref="B101:P101"/>
    <mergeCell ref="B15:P15"/>
    <mergeCell ref="B14:P14"/>
    <mergeCell ref="B13:P13"/>
    <mergeCell ref="B12:P12"/>
    <mergeCell ref="B11:P11"/>
    <mergeCell ref="B10:P10"/>
    <mergeCell ref="B73:P73"/>
    <mergeCell ref="B24:P24"/>
    <mergeCell ref="B23:P23"/>
    <mergeCell ref="B22:P22"/>
    <mergeCell ref="B21:P21"/>
    <mergeCell ref="B19:P19"/>
    <mergeCell ref="B18:P18"/>
    <mergeCell ref="D123:M123"/>
    <mergeCell ref="D127:M127"/>
    <mergeCell ref="D128:M128"/>
    <mergeCell ref="D129:M129"/>
    <mergeCell ref="B77:O77"/>
    <mergeCell ref="D117:M117"/>
    <mergeCell ref="D118:M118"/>
    <mergeCell ref="D119:M119"/>
    <mergeCell ref="D120:M120"/>
    <mergeCell ref="D121:M121"/>
    <mergeCell ref="D122:M122"/>
    <mergeCell ref="J105:K105"/>
    <mergeCell ref="J106:K106"/>
    <mergeCell ref="J107:K107"/>
    <mergeCell ref="J108:K108"/>
    <mergeCell ref="D115:M115"/>
    <mergeCell ref="B17:P17"/>
    <mergeCell ref="B16:P16"/>
    <mergeCell ref="B9:P9"/>
    <mergeCell ref="D116:M116"/>
    <mergeCell ref="B74:P74"/>
    <mergeCell ref="B75:P75"/>
    <mergeCell ref="B76:P76"/>
    <mergeCell ref="B25:N25"/>
  </mergeCells>
  <pageMargins left="0.51181102362204722" right="0.51181102362204722" top="0.78740157480314965" bottom="0.78740157480314965" header="0.31496062992125984" footer="0.31496062992125984"/>
  <pageSetup paperSize="9" scale="5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2025-06-10T09:40:59Z</dcterms:modified>
</cp:coreProperties>
</file>